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9320" windowHeight="3810" activeTab="1"/>
  </bookViews>
  <sheets>
    <sheet name="Krycí list" sheetId="1" r:id="rId1"/>
    <sheet name="Rekapitulace" sheetId="2" r:id="rId2"/>
    <sheet name="100 stavební" sheetId="3" r:id="rId3"/>
    <sheet name="200 ZT" sheetId="8" r:id="rId4"/>
    <sheet name="300VZT" sheetId="6" r:id="rId5"/>
    <sheet name="400 UT" sheetId="4" r:id="rId6"/>
    <sheet name="410 PS" sheetId="5" r:id="rId7"/>
    <sheet name="700 MaR" sheetId="7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\dfgvf" localSheetId="4">[1]Rekapitulace!#REF!</definedName>
    <definedName name="\dfgvf" localSheetId="7">[1]Rekapitulace!#REF!</definedName>
    <definedName name="\dfgvf">[1]Rekapitulace!#REF!</definedName>
    <definedName name="aergeqg">[2]Rekapitulace!#REF!</definedName>
    <definedName name="aergsag">[3]Položky!#REF!</definedName>
    <definedName name="afbaba">'[4]Krycí list'!$G$7</definedName>
    <definedName name="afgfadg">[3]Položky!#REF!</definedName>
    <definedName name="agag">[5]Rekapitulace!#REF!</definedName>
    <definedName name="ageg" localSheetId="7">#REF!</definedName>
    <definedName name="ageg">#REF!</definedName>
    <definedName name="agfg" localSheetId="7">'[1]100-stav.část'!#REF!</definedName>
    <definedName name="agfg">'[1]100-stav.část'!#REF!</definedName>
    <definedName name="agg" localSheetId="7">[5]Rekapitulace!#REF!</definedName>
    <definedName name="agg">[5]Rekapitulace!#REF!</definedName>
    <definedName name="aghabh">'[1]100-stav.část'!#REF!</definedName>
    <definedName name="agqergqe">[2]Položky!#REF!</definedName>
    <definedName name="agvfvg">'[6]Krycí list'!$C$4</definedName>
    <definedName name="arfgfr" localSheetId="4">'[1]100-stav.část'!#REF!</definedName>
    <definedName name="arfgfr" localSheetId="7">'[1]100-stav.část'!#REF!</definedName>
    <definedName name="arfgfr">'[1]100-stav.část'!#REF!</definedName>
    <definedName name="artaret">'[1]100-stav.část'!#REF!</definedName>
    <definedName name="avbadvb" localSheetId="7">[1]Rekapitulace!#REF!</definedName>
    <definedName name="avbadvb">[1]Rekapitulace!#REF!</definedName>
    <definedName name="avdv" localSheetId="7">[1]Rekapitulace!#REF!</definedName>
    <definedName name="avdv">[1]Rekapitulace!#REF!</definedName>
    <definedName name="avgabvaab" localSheetId="7">'[4]100 PS'!#REF!</definedName>
    <definedName name="avgabvaab">'[4]100 PS'!#REF!</definedName>
    <definedName name="AVGFVBG">[6]Rekapitulace!#REF!</definedName>
    <definedName name="b">[1]Rekapitulace!#REF!</definedName>
    <definedName name="bbb">[7]Položky!#REF!</definedName>
    <definedName name="bbbvfgbnf" localSheetId="7">#REF!</definedName>
    <definedName name="bbbvfgbnf">#REF!</definedName>
    <definedName name="bbdbdf">#REF!</definedName>
    <definedName name="bbeb" localSheetId="7">[4]Rekapitulace!#REF!</definedName>
    <definedName name="bbeb">[4]Rekapitulace!#REF!</definedName>
    <definedName name="bbgbfg">'[7]Krycí list'!$G$7</definedName>
    <definedName name="bbgbnnn">[4]Rekapitulace!$F$14</definedName>
    <definedName name="bbgbrgbhss">'[2]Krycí list'!$G$7</definedName>
    <definedName name="bbx">[7]Položky!#REF!</definedName>
    <definedName name="bcvbfg">'[1]100-stav.část'!#REF!</definedName>
    <definedName name="bd">[7]Rekapitulace!$H$35</definedName>
    <definedName name="bdbdbdb">#REF!</definedName>
    <definedName name="bdbdgdf">[7]Položky!#REF!</definedName>
    <definedName name="bdgfhgf">#REF!</definedName>
    <definedName name="bdnd">[2]Rekapitulace!$I$14</definedName>
    <definedName name="bfbgnfgbn">[1]Rekapitulace!#REF!</definedName>
    <definedName name="bfdgb">[1]Rekapitulace!#REF!</definedName>
    <definedName name="bfgb" localSheetId="7">'[1]100-stav.část'!#REF!</definedName>
    <definedName name="bfgb">'[8]Krycí list'!$A$4</definedName>
    <definedName name="bfgbnfgbn">[1]Rekapitulace!#REF!</definedName>
    <definedName name="bfvgb">#REF!</definedName>
    <definedName name="bgb">#REF!</definedName>
    <definedName name="bgbgb" localSheetId="4">#REF!</definedName>
    <definedName name="bgbgb" localSheetId="7">#REF!</definedName>
    <definedName name="bgbgb">#REF!</definedName>
    <definedName name="bgbhgf">[3]Rekapitulace!$G$31</definedName>
    <definedName name="bgbrsgwgwg">[2]Položky!#REF!</definedName>
    <definedName name="bgeba" localSheetId="7">[4]Rekapitulace!#REF!</definedName>
    <definedName name="bgeba">[4]Rekapitulace!#REF!</definedName>
    <definedName name="bgfbs">#REF!</definedName>
    <definedName name="bgff">#REF!</definedName>
    <definedName name="bggbh">[1]Rekapitulace!#REF!</definedName>
    <definedName name="bghbfg">[9]Rekapitulace!#REF!</definedName>
    <definedName name="bgrsgbsdb">#REF!</definedName>
    <definedName name="bgsbbs" localSheetId="7">'[4]100 PS'!#REF!</definedName>
    <definedName name="bgsbbs">'[4]100 PS'!#REF!</definedName>
    <definedName name="bgsdfb" localSheetId="4">[1]Rekapitulace!#REF!</definedName>
    <definedName name="bgsdfb" localSheetId="7">[1]Rekapitulace!#REF!</definedName>
    <definedName name="bgsdfb">[1]Rekapitulace!#REF!</definedName>
    <definedName name="bhg">'[1]100-stav.část'!#REF!</definedName>
    <definedName name="bhhnhhn">#REF!</definedName>
    <definedName name="bhsgfbh">#REF!</definedName>
    <definedName name="bngbnf">[1]Rekapitulace!#REF!</definedName>
    <definedName name="bnxn">[1]Rekapitulace!$H$16</definedName>
    <definedName name="bsfb" localSheetId="7">'[4]100 PS'!#REF!</definedName>
    <definedName name="bsfb">'[4]100 PS'!#REF!</definedName>
    <definedName name="bsfgnbf">[1]Rekapitulace!#REF!</definedName>
    <definedName name="bvvycb">[9]Rekapitulace!$H$35</definedName>
    <definedName name="bvxcv">#REF!</definedName>
    <definedName name="bxbn">[1]Rekapitulace!#REF!</definedName>
    <definedName name="bxcbg">'[1]100-stav.část'!#REF!</definedName>
    <definedName name="bxnb">'[1]100-stav.část'!#REF!</definedName>
    <definedName name="bxnn">[1]Rekapitulace!#REF!</definedName>
    <definedName name="bxnx">'[1]100-stav.část'!#REF!</definedName>
    <definedName name="bxxn">'[1]100-stav.část'!#REF!</definedName>
    <definedName name="cavv">'[3]Krycí list'!$C$6</definedName>
    <definedName name="cdasdafc">[3]Rekapitulace!$F$31</definedName>
    <definedName name="cgfdj" localSheetId="4">[1]Rekapitulace!#REF!</definedName>
    <definedName name="cgfdj" localSheetId="7">[1]Rekapitulace!#REF!</definedName>
    <definedName name="cgfdj">[1]Rekapitulace!#REF!</definedName>
    <definedName name="cisloobjektu" localSheetId="3">'[10]Krycí list'!$A$4</definedName>
    <definedName name="cisloobjektu" localSheetId="4">'[1]Krycí list'!$A$4</definedName>
    <definedName name="cisloobjektu" localSheetId="5">'[1]Krycí list'!$A$4</definedName>
    <definedName name="cisloobjektu" localSheetId="6">'[1]Krycí list'!$A$4</definedName>
    <definedName name="cisloobjektu" localSheetId="7">'[1]Krycí list'!$A$4</definedName>
    <definedName name="cisloobjektu">'Krycí list'!$A$4</definedName>
    <definedName name="cislostavby" localSheetId="3">'[10]Krycí list'!$A$6</definedName>
    <definedName name="cislostavby" localSheetId="4">'[1]Krycí list'!$A$6</definedName>
    <definedName name="cislostavby" localSheetId="5">'[1]Krycí list'!$A$6</definedName>
    <definedName name="cislostavby" localSheetId="6">'[1]Krycí list'!$A$6</definedName>
    <definedName name="cislostavby" localSheetId="7">'[1]Krycí list'!$A$6</definedName>
    <definedName name="cislostavby">'Krycí list'!$A$6</definedName>
    <definedName name="cvbfb">'[1]100-stav.část'!#REF!</definedName>
    <definedName name="dafarfga">'[3]Krycí list'!$C$4</definedName>
    <definedName name="Datum">'Krycí list'!$B$26</definedName>
    <definedName name="dbgdfgb" localSheetId="4">#REF!</definedName>
    <definedName name="dbgdfgb" localSheetId="7">#REF!</definedName>
    <definedName name="dbgdfgb">#REF!</definedName>
    <definedName name="ddddd" localSheetId="4">#REF!</definedName>
    <definedName name="ddddd" localSheetId="7">#REF!</definedName>
    <definedName name="ddddd">#REF!</definedName>
    <definedName name="deredsg">#REF!</definedName>
    <definedName name="df">[1]Rekapitulace!#REF!</definedName>
    <definedName name="dfadf">[3]Položky!#REF!</definedName>
    <definedName name="dfafads">[3]Položky!#REF!</definedName>
    <definedName name="dfbdfbg">[1]Rekapitulace!#REF!</definedName>
    <definedName name="dfbgd">[7]Rekapitulace!#REF!</definedName>
    <definedName name="dfbgve">#REF!</definedName>
    <definedName name="dfddf">[7]Rekapitulace!#REF!</definedName>
    <definedName name="dfds\">[9]Rekapitulace!#REF!</definedName>
    <definedName name="dfgfd">[7]Položky!#REF!</definedName>
    <definedName name="dfjzd" localSheetId="4">[1]Rekapitulace!#REF!</definedName>
    <definedName name="dfjzd" localSheetId="7">[1]Rekapitulace!#REF!</definedName>
    <definedName name="dfjzd">[1]Rekapitulace!#REF!</definedName>
    <definedName name="dfvgava" localSheetId="7">#REF!</definedName>
    <definedName name="dfvgava">#REF!</definedName>
    <definedName name="dfvgrgbhtznj">#REF!</definedName>
    <definedName name="dgbgg">#REF!</definedName>
    <definedName name="dgfnhg">#REF!</definedName>
    <definedName name="dgth">#REF!</definedName>
    <definedName name="dhgd">[1]Rekapitulace!#REF!</definedName>
    <definedName name="dhghg">'[3]Krycí list'!$A$6</definedName>
    <definedName name="dhjn">[1]Rekapitulace!#REF!</definedName>
    <definedName name="Dil">Rekapitulace!$A$6</definedName>
    <definedName name="dngf">'[1]100-stav.část'!#REF!</definedName>
    <definedName name="Dodavka" localSheetId="3">[10]Rekapitulace!$G$10</definedName>
    <definedName name="Dodavka" localSheetId="4">[1]Rekapitulace!$G$14</definedName>
    <definedName name="Dodavka" localSheetId="5">[1]Rekapitulace!$G$15</definedName>
    <definedName name="Dodavka" localSheetId="6">[1]Rekapitulace!$G$15</definedName>
    <definedName name="Dodavka" localSheetId="7">[1]Rekapitulace!$G$15</definedName>
    <definedName name="Dodavka">Rekapitulace!$G$18</definedName>
    <definedName name="Dodavka0" localSheetId="3">'200 ZT'!#REF!</definedName>
    <definedName name="Dodavka0" localSheetId="4">'300VZT'!#REF!</definedName>
    <definedName name="Dodavka0" localSheetId="5">'400 UT'!#REF!</definedName>
    <definedName name="Dodavka0" localSheetId="6">'410 PS'!#REF!</definedName>
    <definedName name="Dodavka0" localSheetId="7">'700 MaR'!#REF!</definedName>
    <definedName name="Dodavka0">'100 stavební'!#REF!</definedName>
    <definedName name="drgs" localSheetId="4">'[1]100-stav.část'!#REF!</definedName>
    <definedName name="drgs" localSheetId="7">'[1]100-stav.část'!#REF!</definedName>
    <definedName name="drgs">'[1]100-stav.část'!#REF!</definedName>
    <definedName name="dsdsd">'[3]Krycí list'!$G$7</definedName>
    <definedName name="dsf" localSheetId="7">#REF!</definedName>
    <definedName name="dsf">#REF!</definedName>
    <definedName name="dsrafef">[3]Rekapitulace!#REF!</definedName>
    <definedName name="dvbadfv" localSheetId="7">[1]Rekapitulace!#REF!</definedName>
    <definedName name="dvbadfv">[1]Rekapitulace!#REF!</definedName>
    <definedName name="dvdf">#REF!</definedName>
    <definedName name="ebgeb" localSheetId="7">[4]Rekapitulace!#REF!</definedName>
    <definedName name="ebgeb">[4]Rekapitulace!#REF!</definedName>
    <definedName name="ebrb" localSheetId="7">[4]Rekapitulace!#REF!</definedName>
    <definedName name="ebrb">[4]Rekapitulace!#REF!</definedName>
    <definedName name="egbaebaa" localSheetId="7">'[4]100 PS'!#REF!</definedName>
    <definedName name="egbaebaa">'[4]100 PS'!#REF!</definedName>
    <definedName name="egg">[2]Rekapitulace!#REF!</definedName>
    <definedName name="ehedh">[1]Rekapitulace!$H$23</definedName>
    <definedName name="ehehe">[2]Položky!#REF!</definedName>
    <definedName name="ererregg">[1]Rekapitulace!#REF!</definedName>
    <definedName name="erert">[9]Rekapitulace!$H$30</definedName>
    <definedName name="eretaert">'[1]100-stav.část'!#REF!</definedName>
    <definedName name="erewr">'[1]100-stav.část'!#REF!</definedName>
    <definedName name="erewrt">'[1]100-stav.část'!#REF!</definedName>
    <definedName name="erfer">#REF!</definedName>
    <definedName name="ergaerta" localSheetId="7">'[1]100-stav.část'!#REF!</definedName>
    <definedName name="ergaerta">'[1]100-stav.část'!#REF!</definedName>
    <definedName name="ergaq">[1]Rekapitulace!$H$13</definedName>
    <definedName name="ergbeb">[4]Rekapitulace!$H$21</definedName>
    <definedName name="ergereg">#REF!</definedName>
    <definedName name="ergergb">#REF!</definedName>
    <definedName name="ergfqeg">#REF!</definedName>
    <definedName name="ergqeg">[1]Rekapitulace!#REF!</definedName>
    <definedName name="ergtg">[1]Rekapitulace!#REF!</definedName>
    <definedName name="ergtrgter">'[2]Krycí list'!$G$7</definedName>
    <definedName name="ergtt">[1]Rekapitulace!#REF!</definedName>
    <definedName name="erre">'[1]100-stav.část'!#REF!</definedName>
    <definedName name="errw">'[9]Krycí list'!$C$4</definedName>
    <definedName name="ertf" localSheetId="7">#REF!</definedName>
    <definedName name="ertf">#REF!</definedName>
    <definedName name="ertgawe">#REF!</definedName>
    <definedName name="ertgetgč">[1]Rekapitulace!#REF!</definedName>
    <definedName name="ertter">[1]Rekapitulace!#REF!</definedName>
    <definedName name="erwr">[9]Rekapitulace!$E$30</definedName>
    <definedName name="erwtzz">[3]Položky!#REF!</definedName>
    <definedName name="eshsww">[2]Rekapitulace!$H$14</definedName>
    <definedName name="etzhzeh">'[1]Krycí list'!$G$7</definedName>
    <definedName name="ewhhh">'[1]100-stav.část'!#REF!</definedName>
    <definedName name="ezeeh">[1]Rekapitulace!$H$16</definedName>
    <definedName name="fb">[1]Rekapitulace!$E$13</definedName>
    <definedName name="fbfgb">[1]Rekapitulace!#REF!</definedName>
    <definedName name="fbgd" localSheetId="4">#REF!</definedName>
    <definedName name="fbgd" localSheetId="7">#REF!</definedName>
    <definedName name="fbgd">#REF!</definedName>
    <definedName name="fbgfbgd">'[8]Krycí list'!$C$4</definedName>
    <definedName name="fbgfbh">#REF!</definedName>
    <definedName name="fbgfdbgf">'[9]Krycí list'!$A$4</definedName>
    <definedName name="fbhgf">'[5]Krycí list'!$A$6</definedName>
    <definedName name="fd" localSheetId="7">#REF!</definedName>
    <definedName name="fd">#REF!</definedName>
    <definedName name="fda\b" localSheetId="4">#REF!</definedName>
    <definedName name="fda\b" localSheetId="7">#REF!</definedName>
    <definedName name="fda\b">#REF!</definedName>
    <definedName name="fdbg">[7]Rekapitulace!#REF!</definedName>
    <definedName name="fdbgdf">#REF!</definedName>
    <definedName name="fdf" localSheetId="7">#REF!</definedName>
    <definedName name="fdf">#REF!</definedName>
    <definedName name="fdfd">'[8]100 stavební'!#REF!</definedName>
    <definedName name="fdgd" localSheetId="4">#REF!</definedName>
    <definedName name="fdgd" localSheetId="7">#REF!</definedName>
    <definedName name="fdgd">#REF!</definedName>
    <definedName name="fdgdf" localSheetId="4">#REF!</definedName>
    <definedName name="fdgdf" localSheetId="7">#REF!</definedName>
    <definedName name="fdgdf">#REF!</definedName>
    <definedName name="fdgdfg">'[1]100-stav.část'!#REF!</definedName>
    <definedName name="fdgfag">[5]Rekapitulace!$H$22</definedName>
    <definedName name="fdgfd">'[1]100-stav.část'!#REF!</definedName>
    <definedName name="fdgjd" localSheetId="4">'[1]100-stav.část'!#REF!</definedName>
    <definedName name="fdgjd" localSheetId="7">'[1]100-stav.část'!#REF!</definedName>
    <definedName name="fdgjd">'[1]100-stav.část'!#REF!</definedName>
    <definedName name="fdgt">[9]Rekapitulace!$G$30</definedName>
    <definedName name="fdgtgt">[3]Rekapitulace!$H$36</definedName>
    <definedName name="fff" localSheetId="4">#REF!</definedName>
    <definedName name="fff" localSheetId="7">#REF!</definedName>
    <definedName name="fff">#REF!</definedName>
    <definedName name="fg" localSheetId="4">#REF!</definedName>
    <definedName name="fg" localSheetId="7">#REF!</definedName>
    <definedName name="fg">#REF!</definedName>
    <definedName name="fga">#REF!</definedName>
    <definedName name="fgafg" localSheetId="7">[5]Rekapitulace!#REF!</definedName>
    <definedName name="fgafg">[5]Rekapitulace!#REF!</definedName>
    <definedName name="fgb" localSheetId="7">[1]Rekapitulace!#REF!</definedName>
    <definedName name="fgb">[1]Rekapitulace!#REF!</definedName>
    <definedName name="fgbfg" localSheetId="7">[1]Rekapitulace!#REF!</definedName>
    <definedName name="fgbfg">[1]Rekapitulace!#REF!</definedName>
    <definedName name="fgbgsfb">[1]Rekapitulace!$F$13</definedName>
    <definedName name="fgbhgf">[1]Rekapitulace!$I$13</definedName>
    <definedName name="fgbs">[4]Rekapitulace!$H$14</definedName>
    <definedName name="fgdb">[1]Rekapitulace!$I$13</definedName>
    <definedName name="fge">#REF!</definedName>
    <definedName name="fgeg">'[1]100-stav.část'!#REF!</definedName>
    <definedName name="fgegfa" localSheetId="7">#REF!</definedName>
    <definedName name="fgegfa">#REF!</definedName>
    <definedName name="fgfdg">'[8]100 stavební'!#REF!</definedName>
    <definedName name="fgfdgd">'[1]100-stav.část'!#REF!</definedName>
    <definedName name="fgfdy">'[8]Krycí list'!$G$7</definedName>
    <definedName name="fgfdyvg">[1]Rekapitulace!#REF!</definedName>
    <definedName name="fgfg">[9]Rekapitulace!#REF!</definedName>
    <definedName name="fgfga">'[5]Krycí list'!$G$7</definedName>
    <definedName name="fgfgdysf">[5]Rekapitulace!#REF!</definedName>
    <definedName name="fgfgf">[5]Rekapitulace!#REF!</definedName>
    <definedName name="fgfy">[8]Rekapitulace!$F$17</definedName>
    <definedName name="fggf">[1]Rekapitulace!#REF!</definedName>
    <definedName name="fggfb">#REF!</definedName>
    <definedName name="fghbgf">[1]Rekapitulace!$H$13</definedName>
    <definedName name="fghbgfb">#REF!</definedName>
    <definedName name="fghbsf">[1]Rekapitulace!$G$13</definedName>
    <definedName name="fghfg" localSheetId="7">#REF!</definedName>
    <definedName name="fghfg">#REF!</definedName>
    <definedName name="fghgf" localSheetId="7">#REF!</definedName>
    <definedName name="fghgf">#REF!</definedName>
    <definedName name="fghmjr">[1]Rekapitulace!#REF!</definedName>
    <definedName name="fghrnh">[5]Rekapitulace!$G$15</definedName>
    <definedName name="fghsfgh" localSheetId="7">#REF!</definedName>
    <definedName name="fghsfgh">#REF!</definedName>
    <definedName name="fgreg">[6]Rekapitulace!$F$29</definedName>
    <definedName name="fgrg">#REF!</definedName>
    <definedName name="fgsgb">#REF!</definedName>
    <definedName name="fgvfdg">'[8]100 stavební'!#REF!</definedName>
    <definedName name="fhf" localSheetId="7">[1]Rekapitulace!#REF!</definedName>
    <definedName name="fhf">[1]Rekapitulace!#REF!</definedName>
    <definedName name="fhjmrjm">[1]Rekapitulace!#REF!</definedName>
    <definedName name="frrrrrssb">[2]Rekapitulace!#REF!</definedName>
    <definedName name="FRT">'[9]100 stavební'!#REF!</definedName>
    <definedName name="fsghsfghb" localSheetId="7">#REF!</definedName>
    <definedName name="fsghsfghb">#REF!</definedName>
    <definedName name="fshsh">[1]Rekapitulace!#REF!</definedName>
    <definedName name="fvb">[1]Rekapitulace!$G$13</definedName>
    <definedName name="fvgfdg">[8]Rekapitulace!$H$17</definedName>
    <definedName name="FVGFVG" localSheetId="7">[6]Rekapitulace!#REF!</definedName>
    <definedName name="FVGFVG">[6]Rekapitulace!#REF!</definedName>
    <definedName name="fxcvvb">'[9]100 stavební'!#REF!</definedName>
    <definedName name="fydb" localSheetId="7">#REF!</definedName>
    <definedName name="fydb">#REF!</definedName>
    <definedName name="fyfd">'[8]Krycí list'!$C$6</definedName>
    <definedName name="fyvgfvg">'[1]100-stav.část'!#REF!</definedName>
    <definedName name="gaa">[6]Rekapitulace!$E$29</definedName>
    <definedName name="gabgadg">'[6]100 stavební'!#REF!</definedName>
    <definedName name="gabgha">'[6]100 stavební'!#REF!</definedName>
    <definedName name="gag" localSheetId="7">[5]Rekapitulace!#REF!</definedName>
    <definedName name="gag">[5]Rekapitulace!#REF!</definedName>
    <definedName name="gah" localSheetId="7">#REF!</definedName>
    <definedName name="gah">#REF!</definedName>
    <definedName name="gahba" localSheetId="7">'[6]100 stavební'!#REF!</definedName>
    <definedName name="gahba">'[6]100 stavební'!#REF!</definedName>
    <definedName name="gb" localSheetId="7">[1]Rekapitulace!#REF!</definedName>
    <definedName name="gb">[1]Rekapitulace!#REF!</definedName>
    <definedName name="gbb">'[8]Krycí list'!$A$6</definedName>
    <definedName name="gbdfg">[1]Rekapitulace!#REF!</definedName>
    <definedName name="gbfgfbn">'[1]Krycí list'!$G$7</definedName>
    <definedName name="gbfgh">'[7]Krycí list'!$A$4</definedName>
    <definedName name="gbgfsbgf">'[2]Krycí list'!$C$6</definedName>
    <definedName name="gbghhh">[2]Rekapitulace!$H$21</definedName>
    <definedName name="gbhf">'[9]Krycí list'!$A$6</definedName>
    <definedName name="gbhgsh">'[1]100-stav.část'!#REF!</definedName>
    <definedName name="gbshb">#REF!</definedName>
    <definedName name="gbxngn">'[1]100-stav.část'!#REF!</definedName>
    <definedName name="gdn">[4]Rekapitulace!$G$14</definedName>
    <definedName name="gea" localSheetId="7">#REF!</definedName>
    <definedName name="gea">#REF!</definedName>
    <definedName name="gebag">'[4]Krycí list'!$C$6</definedName>
    <definedName name="gedaw">#REF!</definedName>
    <definedName name="gedgefdg">#REF!</definedName>
    <definedName name="gefga" localSheetId="7">#REF!</definedName>
    <definedName name="gefga">#REF!</definedName>
    <definedName name="ger" localSheetId="7">#REF!</definedName>
    <definedName name="ger">#REF!</definedName>
    <definedName name="gfbf">#REF!</definedName>
    <definedName name="gfbfg">'[5]Krycí list'!$A$4</definedName>
    <definedName name="gfdsg">'[1]100-stav.část'!#REF!</definedName>
    <definedName name="gfeawrgf">[1]Rekapitulace!$I$13</definedName>
    <definedName name="gfeg" localSheetId="7">#REF!</definedName>
    <definedName name="gfeg">#REF!</definedName>
    <definedName name="gffgfd">[5]Rekapitulace!#REF!</definedName>
    <definedName name="gffgh">[8]Rekapitulace!$G$17</definedName>
    <definedName name="gfg" localSheetId="7">#REF!</definedName>
    <definedName name="gfg">#REF!</definedName>
    <definedName name="gfgda" localSheetId="7">'[1]100-stav.část'!#REF!</definedName>
    <definedName name="gfgda">'[1]100-stav.část'!#REF!</definedName>
    <definedName name="gfgf" localSheetId="7">'[7]Krycí list'!$A$6</definedName>
    <definedName name="gfgf">'[6]Krycí list'!$G$7</definedName>
    <definedName name="gfgfag">[5]Rekapitulace!$F$16</definedName>
    <definedName name="gfh">[1]Rekapitulace!#REF!</definedName>
    <definedName name="gfhbgh">[5]Rekapitulace!$G$16</definedName>
    <definedName name="gfhfgh">'[1]100-stav.část'!#REF!</definedName>
    <definedName name="gfhgffhb" localSheetId="4">#REF!</definedName>
    <definedName name="gfhgffhb" localSheetId="7">#REF!</definedName>
    <definedName name="gfhgffhb">#REF!</definedName>
    <definedName name="gfhghsh" localSheetId="7">#REF!</definedName>
    <definedName name="gfhghsh">#REF!</definedName>
    <definedName name="gfhgs">'[5]100 stavební'!#REF!</definedName>
    <definedName name="gfhgsfh">[5]Rekapitulace!$I$16</definedName>
    <definedName name="gfhsfh" localSheetId="7">#REF!</definedName>
    <definedName name="gfhsfh">#REF!</definedName>
    <definedName name="gfhsg" localSheetId="7">#REF!</definedName>
    <definedName name="gfhsg">#REF!</definedName>
    <definedName name="gfhsh">'[5]Krycí list'!$C$6</definedName>
    <definedName name="gfhss">'[8]100 stavební'!#REF!</definedName>
    <definedName name="GFRFGVASDVF" localSheetId="7">[6]Rekapitulace!#REF!</definedName>
    <definedName name="GFRFGVASDVF">[6]Rekapitulace!#REF!</definedName>
    <definedName name="gfsbfgn">[1]Rekapitulace!$H$20</definedName>
    <definedName name="gftdsbs">'[1]100-stav.část'!#REF!</definedName>
    <definedName name="gg">[7]Rekapitulace!$G$30</definedName>
    <definedName name="gge">[2]Rekapitulace!$H$21</definedName>
    <definedName name="ggf">#REF!</definedName>
    <definedName name="ggfg">'[5]100 stavební'!#REF!</definedName>
    <definedName name="ggfhbs">#REF!</definedName>
    <definedName name="gggb">[1]Rekapitulace!$F$13</definedName>
    <definedName name="gghg">'[1]100-stav.část'!#REF!</definedName>
    <definedName name="gghhb">'[1]100-stav.část'!#REF!</definedName>
    <definedName name="gghs">'[1]100-stav.část'!#REF!</definedName>
    <definedName name="gghsgfh">'[1]100-stav.část'!#REF!</definedName>
    <definedName name="ggsdfgs">'[5]100 stavební'!#REF!</definedName>
    <definedName name="ggtgh" localSheetId="4">#REF!</definedName>
    <definedName name="ggtgh" localSheetId="7">#REF!</definedName>
    <definedName name="ggtgh">#REF!</definedName>
    <definedName name="gh" localSheetId="7">'[5]Krycí list'!$A$6</definedName>
    <definedName name="gh">'[1]Krycí list'!$A$4</definedName>
    <definedName name="ghabh">[1]Rekapitulace!#REF!</definedName>
    <definedName name="ghagha">'[1]100-stav.část'!#REF!</definedName>
    <definedName name="ghbgb">'[1]100-stav.část'!#REF!</definedName>
    <definedName name="ghdfg">'[1]100-stav.část'!#REF!</definedName>
    <definedName name="ghfgfxhjgf" localSheetId="4">[1]Rekapitulace!#REF!</definedName>
    <definedName name="ghfgfxhjgf" localSheetId="7">[1]Rekapitulace!#REF!</definedName>
    <definedName name="ghfgfxhjgf">[1]Rekapitulace!#REF!</definedName>
    <definedName name="ghfghfb">#REF!</definedName>
    <definedName name="ghfh">'[1]100-stav.část'!#REF!</definedName>
    <definedName name="ghfhfg">'[5]100 stavební'!#REF!</definedName>
    <definedName name="ghfhtzjzu">[1]Rekapitulace!$G$15</definedName>
    <definedName name="ghgfh">[3]Položky!#REF!</definedName>
    <definedName name="ghgfs">'[1]100-stav.část'!#REF!</definedName>
    <definedName name="ghggfh">'[1]100-stav.část'!#REF!</definedName>
    <definedName name="ghh" localSheetId="4">#REF!</definedName>
    <definedName name="ghh" localSheetId="7">#REF!</definedName>
    <definedName name="ghh">#REF!</definedName>
    <definedName name="ghhasg">[6]Rekapitulace!$I$29</definedName>
    <definedName name="ghhsfg">[8]Rekapitulace!$E$17</definedName>
    <definedName name="ghn" localSheetId="7">[1]Rekapitulace!#REF!</definedName>
    <definedName name="ghn">[1]Rekapitulace!#REF!</definedName>
    <definedName name="ghnd">'[4]Krycí list'!$A$6</definedName>
    <definedName name="ghrghr">[1]Rekapitulace!#REF!</definedName>
    <definedName name="ghrh">[1]Rekapitulace!$I$15</definedName>
    <definedName name="ghs">[1]Rekapitulace!#REF!</definedName>
    <definedName name="ghsfhgf">'[1]100-stav.část'!#REF!</definedName>
    <definedName name="ghsggh">'[1]100-stav.část'!#REF!</definedName>
    <definedName name="ghsghsfg" localSheetId="7">#REF!</definedName>
    <definedName name="ghsghsfg">#REF!</definedName>
    <definedName name="gjtj" localSheetId="4">'[1]100-stav.část'!#REF!</definedName>
    <definedName name="gjtj" localSheetId="7">'[1]100-stav.část'!#REF!</definedName>
    <definedName name="gjtj">'[1]100-stav.část'!#REF!</definedName>
    <definedName name="gq">[2]Rekapitulace!#REF!</definedName>
    <definedName name="gqqwwws">[2]Rekapitulace!#REF!</definedName>
    <definedName name="grghgrs">'[7]Krycí list'!$C$6</definedName>
    <definedName name="grtggt">[2]Položky!#REF!</definedName>
    <definedName name="gsdfbs" localSheetId="4">[1]Rekapitulace!#REF!</definedName>
    <definedName name="gsdfbs" localSheetId="7">[1]Rekapitulace!#REF!</definedName>
    <definedName name="gsdfbs">[1]Rekapitulace!#REF!</definedName>
    <definedName name="gsfn">'[1]100-stav.část'!#REF!</definedName>
    <definedName name="gsg">[7]Rekapitulace!$H$30</definedName>
    <definedName name="gsghsh">'[1]100-stav.část'!#REF!</definedName>
    <definedName name="gsgs">'[5]Krycí list'!$C$4</definedName>
    <definedName name="gshb">#REF!</definedName>
    <definedName name="gshs">'[1]100-stav.část'!#REF!</definedName>
    <definedName name="gtggg">#REF!</definedName>
    <definedName name="gtgrr">[1]Rekapitulace!#REF!</definedName>
    <definedName name="gtgrtgh">[7]Rekapitulace!$E$30</definedName>
    <definedName name="gtgtshb">[1]Rekapitulace!#REF!</definedName>
    <definedName name="gthth">#REF!</definedName>
    <definedName name="gtrgrt">#REF!</definedName>
    <definedName name="gtrh">'[1]100-stav.část'!#REF!</definedName>
    <definedName name="gtztzz">'[1]100-stav.část'!#REF!</definedName>
    <definedName name="GVFVA" localSheetId="7">[6]Rekapitulace!#REF!</definedName>
    <definedName name="GVFVA">[6]Rekapitulace!#REF!</definedName>
    <definedName name="gvfvg">'[6]Krycí list'!$C$6</definedName>
    <definedName name="gvfvgfa">[6]Rekapitulace!$H$36</definedName>
    <definedName name="hbfgh" localSheetId="4">#REF!</definedName>
    <definedName name="hbfgh" localSheetId="7">#REF!</definedName>
    <definedName name="hbfgh">#REF!</definedName>
    <definedName name="hbgf">#REF!</definedName>
    <definedName name="hbgfh">[7]Položky!#REF!</definedName>
    <definedName name="hbgfn" localSheetId="4">'[1]100-stav.část'!#REF!</definedName>
    <definedName name="hbgfn" localSheetId="7">'[1]100-stav.část'!#REF!</definedName>
    <definedName name="hbgfn">'[1]100-stav.část'!#REF!</definedName>
    <definedName name="hbgsnhb">'[1]100-stav.část'!#REF!</definedName>
    <definedName name="hdfgh">[8]Rekapitulace!#REF!</definedName>
    <definedName name="hdghdfg">[1]Rekapitulace!#REF!</definedName>
    <definedName name="hdgnj">'[1]Krycí list'!$A$6</definedName>
    <definedName name="hdnh">'[1]100-stav.část'!#REF!</definedName>
    <definedName name="hdthnjdhg">[1]Rekapitulace!#REF!</definedName>
    <definedName name="heheh">'[1]Krycí list'!$C$4</definedName>
    <definedName name="hehzt">[1]Rekapitulace!#REF!</definedName>
    <definedName name="hffjkgh">'[4]Krycí list'!$C$4</definedName>
    <definedName name="hfg">'[5]Krycí list'!$A$4</definedName>
    <definedName name="hg">'[6]Krycí list'!$A$6</definedName>
    <definedName name="hgdn">[1]Rekapitulace!$E$13</definedName>
    <definedName name="hgffdh">'[1]100-stav.část'!#REF!</definedName>
    <definedName name="hggj" localSheetId="7">[1]Rekapitulace!#REF!</definedName>
    <definedName name="hggj">[1]Rekapitulace!#REF!</definedName>
    <definedName name="hgh">'[5]100 stavební'!#REF!</definedName>
    <definedName name="hgj">'[1]100-stav.část'!#REF!</definedName>
    <definedName name="hgnjdhj">'[1]100-stav.část'!#REF!</definedName>
    <definedName name="hgrn">'[2]Krycí list'!$A$4</definedName>
    <definedName name="hgshs">'[1]100-stav.část'!#REF!</definedName>
    <definedName name="hgth">[1]Rekapitulace!#REF!</definedName>
    <definedName name="hgtrthertz">'[1]100-stav.část'!#REF!</definedName>
    <definedName name="hhdh">[8]Rekapitulace!#REF!</definedName>
    <definedName name="hhne">'[2]Krycí list'!$C$4</definedName>
    <definedName name="hhnf" localSheetId="7">'[1]100-stav.část'!#REF!</definedName>
    <definedName name="hhnf">'[1]100-stav.část'!#REF!</definedName>
    <definedName name="hhsh">[1]Rekapitulace!$I$16</definedName>
    <definedName name="hhsjnh" localSheetId="7">'[1]100-stav.část'!#REF!</definedName>
    <definedName name="hhsjnh">'[1]100-stav.část'!#REF!</definedName>
    <definedName name="hjmg" localSheetId="7">'[1]100-stav.část'!#REF!</definedName>
    <definedName name="hjmg">'[1]100-stav.část'!#REF!</definedName>
    <definedName name="hjngnj">[1]Rekapitulace!#REF!</definedName>
    <definedName name="hjrn">[1]Rekapitulace!#REF!</definedName>
    <definedName name="hjtzujte">[2]Rekapitulace!$G$14</definedName>
    <definedName name="hjzthj">[2]Rekapitulace!$G$14</definedName>
    <definedName name="hndhgn">'[1]100-stav.část'!#REF!</definedName>
    <definedName name="hndj">'[1]100-stav.část'!#REF!</definedName>
    <definedName name="hndnh">[2]Rekapitulace!$E$14</definedName>
    <definedName name="hng">'[4]Krycí list'!$A$4</definedName>
    <definedName name="hnhj">'[1]Krycí list'!$A$4</definedName>
    <definedName name="hnjte">'[4]100 PS'!#REF!</definedName>
    <definedName name="hnshg">[4]Rekapitulace!$I$14</definedName>
    <definedName name="hr">[1]Rekapitulace!$E$13</definedName>
    <definedName name="hrfgbhr">[1]Rekapitulace!$I$13</definedName>
    <definedName name="hrhr">[1]Rekapitulace!$H$15</definedName>
    <definedName name="hrhwr">'[1]100-stav.část'!#REF!</definedName>
    <definedName name="hrshj">[5]Rekapitulace!$H$15</definedName>
    <definedName name="hrswjh" localSheetId="7">#REF!</definedName>
    <definedName name="hrswjh">#REF!</definedName>
    <definedName name="hrteh">[1]Rekapitulace!$H$13</definedName>
    <definedName name="hs" localSheetId="7">'[6]100 stavební'!#REF!</definedName>
    <definedName name="hs">'[6]100 stavební'!#REF!</definedName>
    <definedName name="hsdf" localSheetId="7">'[1]100-stav.část'!#REF!</definedName>
    <definedName name="hsdf">'[1]100-stav.část'!#REF!</definedName>
    <definedName name="hsfgh" localSheetId="7">#REF!</definedName>
    <definedName name="hsfgh">#REF!</definedName>
    <definedName name="hsghbs">[5]Rekapitulace!$E$16</definedName>
    <definedName name="hshhsh">[1]Rekapitulace!$E$16</definedName>
    <definedName name="hshjsjn" localSheetId="7">[1]Rekapitulace!#REF!</definedName>
    <definedName name="hshjsjn">[1]Rekapitulace!#REF!</definedName>
    <definedName name="hsrn">'[1]100-stav.část'!#REF!</definedName>
    <definedName name="HSV" localSheetId="3">[10]Rekapitulace!$E$10</definedName>
    <definedName name="HSV" localSheetId="4">[1]Rekapitulace!$E$14</definedName>
    <definedName name="HSV" localSheetId="5">[1]Rekapitulace!$E$15</definedName>
    <definedName name="HSV" localSheetId="6">[1]Rekapitulace!$E$15</definedName>
    <definedName name="HSV" localSheetId="7">[1]Rekapitulace!$E$15</definedName>
    <definedName name="HSV">Rekapitulace!$E$18</definedName>
    <definedName name="HSV0" localSheetId="3">'200 ZT'!#REF!</definedName>
    <definedName name="HSV0" localSheetId="4">'300VZT'!#REF!</definedName>
    <definedName name="HSV0" localSheetId="5">'400 UT'!#REF!</definedName>
    <definedName name="HSV0" localSheetId="6">'410 PS'!#REF!</definedName>
    <definedName name="HSV0" localSheetId="7">'700 MaR'!#REF!</definedName>
    <definedName name="HSV0">'100 stavební'!#REF!</definedName>
    <definedName name="htehetzh">[1]Rekapitulace!#REF!</definedName>
    <definedName name="hteht">'[1]100-stav.část'!#REF!</definedName>
    <definedName name="htghbgt">[6]Rekapitulace!$H$29</definedName>
    <definedName name="hthztzh">'[2]Krycí list'!$A$6</definedName>
    <definedName name="htzn">#REF!</definedName>
    <definedName name="hwerwh">[1]Rekapitulace!$H$20</definedName>
    <definedName name="hwrh">[1]Rekapitulace!$F$15</definedName>
    <definedName name="hwzh" localSheetId="7">[1]Rekapitulace!#REF!</definedName>
    <definedName name="hwzh">[1]Rekapitulace!#REF!</definedName>
    <definedName name="hzdeh">[8]Rekapitulace!#REF!</definedName>
    <definedName name="hzehehz">[1]Rekapitulace!$F$16</definedName>
    <definedName name="hzhz">'[1]100-stav.část'!#REF!</definedName>
    <definedName name="hzhzjh">[1]Rekapitulace!#REF!</definedName>
    <definedName name="hzjrth">[5]Rekapitulace!$E$15</definedName>
    <definedName name="hznjtn">[1]Rekapitulace!$E$13</definedName>
    <definedName name="hzrj" localSheetId="7">#REF!</definedName>
    <definedName name="hzrj">#REF!</definedName>
    <definedName name="HZS" localSheetId="3">[10]Rekapitulace!$I$10</definedName>
    <definedName name="HZS" localSheetId="4">[1]Rekapitulace!$I$14</definedName>
    <definedName name="HZS" localSheetId="5">[1]Rekapitulace!$I$15</definedName>
    <definedName name="HZS" localSheetId="6">[1]Rekapitulace!$I$15</definedName>
    <definedName name="HZS" localSheetId="7">[1]Rekapitulace!$I$15</definedName>
    <definedName name="HZS">Rekapitulace!$I$18</definedName>
    <definedName name="HZS0" localSheetId="3">'200 ZT'!#REF!</definedName>
    <definedName name="HZS0" localSheetId="4">'300VZT'!#REF!</definedName>
    <definedName name="HZS0" localSheetId="5">'400 UT'!#REF!</definedName>
    <definedName name="HZS0" localSheetId="6">'410 PS'!#REF!</definedName>
    <definedName name="HZS0" localSheetId="7">'700 MaR'!#REF!</definedName>
    <definedName name="HZS0">'100 stavební'!#REF!</definedName>
    <definedName name="hzt">[1]Rekapitulace!#REF!</definedName>
    <definedName name="hzttzht">[1]Rekapitulace!#REF!</definedName>
    <definedName name="hzwezj">[1]Rekapitulace!$G$16</definedName>
    <definedName name="jhdn">[6]Rekapitulace!$G$29</definedName>
    <definedName name="jhhdj">'[3]Krycí list'!$A$4</definedName>
    <definedName name="jhlgf" localSheetId="4">'[1]100-stav.část'!#REF!</definedName>
    <definedName name="jhlgf" localSheetId="7">'[1]100-stav.část'!#REF!</definedName>
    <definedName name="jhlgf">'[1]100-stav.část'!#REF!</definedName>
    <definedName name="jhtjhud">'[1]100-stav.část'!#REF!</definedName>
    <definedName name="JKSO">'Krycí list'!$F$4</definedName>
    <definedName name="jků" localSheetId="4">'[1]100-stav.část'!#REF!</definedName>
    <definedName name="jků" localSheetId="7">'[1]100-stav.část'!#REF!</definedName>
    <definedName name="jků">'[1]100-stav.část'!#REF!</definedName>
    <definedName name="jkzu" localSheetId="7">#REF!</definedName>
    <definedName name="jkzu">#REF!</definedName>
    <definedName name="jnrnj">'[2]Krycí list'!$A$6</definedName>
    <definedName name="jueujeut">'[1]100-stav.část'!#REF!</definedName>
    <definedName name="jutud">'[1]100-stav.část'!#REF!</definedName>
    <definedName name="kjhlk" localSheetId="4">[1]Rekapitulace!#REF!</definedName>
    <definedName name="kjhlk" localSheetId="7">[1]Rekapitulace!#REF!</definedName>
    <definedName name="kjhlk">[1]Rekapitulace!#REF!</definedName>
    <definedName name="kkkl" localSheetId="4">'[1]100-stav.část'!#REF!</definedName>
    <definedName name="kkkl" localSheetId="7">'[1]100-stav.část'!#REF!</definedName>
    <definedName name="kkkl">'[1]100-stav.část'!#REF!</definedName>
    <definedName name="klj" localSheetId="7">'[1]100-stav.část'!#REF!</definedName>
    <definedName name="klj">'[1]100-stav.část'!#REF!</definedName>
    <definedName name="mfhm">[1]Rekapitulace!$H$22</definedName>
    <definedName name="MJ">'Krycí list'!$G$4</definedName>
    <definedName name="mlů" localSheetId="4">'[1]100-stav.část'!#REF!</definedName>
    <definedName name="mlů" localSheetId="7">'[1]100-stav.část'!#REF!</definedName>
    <definedName name="mlů">'[1]100-stav.část'!#REF!</definedName>
    <definedName name="Mont" localSheetId="3">[10]Rekapitulace!$H$10</definedName>
    <definedName name="Mont" localSheetId="4">[1]Rekapitulace!$H$14</definedName>
    <definedName name="Mont" localSheetId="5">[1]Rekapitulace!$H$15</definedName>
    <definedName name="Mont" localSheetId="6">[1]Rekapitulace!$H$15</definedName>
    <definedName name="Mont" localSheetId="7">[1]Rekapitulace!$H$15</definedName>
    <definedName name="Mont">Rekapitulace!$H$18</definedName>
    <definedName name="Montaz0" localSheetId="3">'200 ZT'!#REF!</definedName>
    <definedName name="Montaz0" localSheetId="4">'300VZT'!#REF!</definedName>
    <definedName name="Montaz0" localSheetId="5">'400 UT'!#REF!</definedName>
    <definedName name="Montaz0" localSheetId="6">'410 PS'!#REF!</definedName>
    <definedName name="Montaz0" localSheetId="7">'700 MaR'!#REF!</definedName>
    <definedName name="Montaz0">'100 stavební'!#REF!</definedName>
    <definedName name="mrfm">[1]Rekapitulace!#REF!</definedName>
    <definedName name="mrm">[1]Rekapitulace!#REF!</definedName>
    <definedName name="NazevDilu">Rekapitulace!$B$6</definedName>
    <definedName name="nazevobjektu" localSheetId="3">'[10]Krycí list'!$C$4</definedName>
    <definedName name="nazevobjektu" localSheetId="4">'[1]Krycí list'!$C$4</definedName>
    <definedName name="nazevobjektu" localSheetId="5">'[1]Krycí list'!$C$4</definedName>
    <definedName name="nazevobjektu" localSheetId="6">'[1]Krycí list'!$C$4</definedName>
    <definedName name="nazevobjektu" localSheetId="7">'[1]Krycí list'!$C$4</definedName>
    <definedName name="nazevobjektu">'Krycí list'!$C$4</definedName>
    <definedName name="nazevstavby" localSheetId="3">'[10]Krycí list'!$C$6</definedName>
    <definedName name="nazevstavby" localSheetId="4">'[1]Krycí list'!$C$6</definedName>
    <definedName name="nazevstavby" localSheetId="5">'[1]Krycí list'!$C$6</definedName>
    <definedName name="nazevstavby" localSheetId="6">'[1]Krycí list'!$C$6</definedName>
    <definedName name="nazevstavby" localSheetId="7">'[1]Krycí list'!$C$6</definedName>
    <definedName name="nazevstavby">'Krycí list'!$C$6</definedName>
    <definedName name="_xlnm.Print_Titles" localSheetId="2">'100 stavební'!$1:$6</definedName>
    <definedName name="_xlnm.Print_Titles" localSheetId="3">'200 ZT'!$1:$6</definedName>
    <definedName name="_xlnm.Print_Titles" localSheetId="4">'300VZT'!$1:$6</definedName>
    <definedName name="_xlnm.Print_Titles" localSheetId="5">'400 UT'!$1:$6</definedName>
    <definedName name="_xlnm.Print_Titles" localSheetId="6">'410 PS'!$1:$6</definedName>
    <definedName name="_xlnm.Print_Titles" localSheetId="7">'700 MaR'!$1:$6</definedName>
    <definedName name="_xlnm.Print_Titles" localSheetId="1">Rekapitulace!$1:$6</definedName>
    <definedName name="nbdnd">[2]Položky!#REF!</definedName>
    <definedName name="nbdnnsf">[2]Položky!#REF!</definedName>
    <definedName name="ndghgtd">[2]Položky!#REF!</definedName>
    <definedName name="nh" localSheetId="7">[1]Rekapitulace!$G$16</definedName>
    <definedName name="nh">'[6]Krycí list'!$A$4</definedName>
    <definedName name="nn" localSheetId="7">'[1]100-stav.část'!#REF!</definedName>
    <definedName name="nn">'[1]100-stav.část'!#REF!</definedName>
    <definedName name="nsnsn">[7]Rekapitulace!$I$30</definedName>
    <definedName name="nxbn">[1]Rekapitulace!$F$16</definedName>
    <definedName name="Objednatel">'Krycí list'!$C$8</definedName>
    <definedName name="_xlnm.Print_Area" localSheetId="2">'100 stavební'!$A$1:$G$47</definedName>
    <definedName name="_xlnm.Print_Area" localSheetId="3">'200 ZT'!$A$1:$G$30</definedName>
    <definedName name="_xlnm.Print_Area" localSheetId="4">'300VZT'!$A$1:$G$46</definedName>
    <definedName name="_xlnm.Print_Area" localSheetId="5">'400 UT'!$A$1:$G$48</definedName>
    <definedName name="_xlnm.Print_Area" localSheetId="6">'410 PS'!$A$1:$G$65</definedName>
    <definedName name="_xlnm.Print_Area" localSheetId="7">'700 MaR'!$A$1:$G$82</definedName>
    <definedName name="_xlnm.Print_Area" localSheetId="0">'Krycí list'!$A$1:$G$45</definedName>
    <definedName name="_xlnm.Print_Area" localSheetId="1">Rekapitulace!$A$1:$I$24</definedName>
    <definedName name="PocetMJ" localSheetId="3">'[10]Krycí list'!$G$7</definedName>
    <definedName name="PocetMJ" localSheetId="4">'[1]Krycí list'!$G$7</definedName>
    <definedName name="PocetMJ" localSheetId="5">'[1]Krycí list'!$G$7</definedName>
    <definedName name="PocetMJ" localSheetId="6">'[1]Krycí list'!$G$7</definedName>
    <definedName name="PocetMJ" localSheetId="7">'[1]Krycí list'!$G$7</definedName>
    <definedName name="PocetMJ">'Krycí list'!$G$7</definedName>
    <definedName name="Poznamka">'Krycí list'!$B$37</definedName>
    <definedName name="Projektant">'Krycí list'!$C$7</definedName>
    <definedName name="PSV" localSheetId="3">[10]Rekapitulace!$F$10</definedName>
    <definedName name="PSV" localSheetId="4">[1]Rekapitulace!$F$14</definedName>
    <definedName name="PSV" localSheetId="5">[1]Rekapitulace!$F$15</definedName>
    <definedName name="PSV" localSheetId="6">[1]Rekapitulace!$F$15</definedName>
    <definedName name="PSV" localSheetId="7">[1]Rekapitulace!$F$15</definedName>
    <definedName name="PSV">Rekapitulace!$F$18</definedName>
    <definedName name="PSV0" localSheetId="3">'200 ZT'!#REF!</definedName>
    <definedName name="PSV0" localSheetId="4">'300VZT'!#REF!</definedName>
    <definedName name="PSV0" localSheetId="5">'400 UT'!#REF!</definedName>
    <definedName name="PSV0" localSheetId="6">'410 PS'!#REF!</definedName>
    <definedName name="PSV0" localSheetId="7">'700 MaR'!#REF!</definedName>
    <definedName name="PSV0">'100 stavební'!#REF!</definedName>
    <definedName name="qafdq" localSheetId="7">#REF!</definedName>
    <definedName name="qafdq">#REF!</definedName>
    <definedName name="qdeq" localSheetId="7">#REF!</definedName>
    <definedName name="qdeq">#REF!</definedName>
    <definedName name="qedfq" localSheetId="7">#REF!</definedName>
    <definedName name="qedfq">#REF!</definedName>
    <definedName name="REET">[9]Rekapitulace!$F$30</definedName>
    <definedName name="reg">#REF!</definedName>
    <definedName name="regerg">#REF!</definedName>
    <definedName name="regs">#REF!</definedName>
    <definedName name="rER">'[9]Krycí list'!$G$7</definedName>
    <definedName name="rewr">'[9]Krycí list'!$C$6</definedName>
    <definedName name="rewrew">'[9]100 stavební'!#REF!</definedName>
    <definedName name="rge" localSheetId="7">#REF!</definedName>
    <definedName name="rge">#REF!</definedName>
    <definedName name="rgreqgqeggg">[1]Rekapitulace!#REF!</definedName>
    <definedName name="rgtegtre">'[9]100 stavební'!#REF!</definedName>
    <definedName name="rha">'[5]Krycí list'!$G$7</definedName>
    <definedName name="rhaswj">[5]Rekapitulace!$I$15</definedName>
    <definedName name="rhawj">'[5]Krycí list'!$C$4</definedName>
    <definedName name="rherhrt">[2]Položky!#REF!</definedName>
    <definedName name="rhj" localSheetId="7">#REF!</definedName>
    <definedName name="rhj">#REF!</definedName>
    <definedName name="rhrh">'[1]100-stav.část'!#REF!</definedName>
    <definedName name="rhrhj">'[5]Krycí list'!$C$6</definedName>
    <definedName name="rhth">'[8]100 stavební'!#REF!</definedName>
    <definedName name="rhzutř">'[1]Krycí list'!$A$6</definedName>
    <definedName name="rj">'[1]100-stav.část'!#REF!</definedName>
    <definedName name="rrrrr">#REF!</definedName>
    <definedName name="rrrrrrr">[1]Rekapitulace!#REF!</definedName>
    <definedName name="rstrhrteh">[2]Položky!#REF!</definedName>
    <definedName name="rtarta">'[1]100-stav.část'!#REF!</definedName>
    <definedName name="rterazte">'[1]100-stav.část'!#REF!</definedName>
    <definedName name="rtghrt">[1]Rekapitulace!$F$13</definedName>
    <definedName name="rtghrthgr">#REF!</definedName>
    <definedName name="rthghuztj">#REF!</definedName>
    <definedName name="rthtzrh">'[2]Krycí list'!$A$4</definedName>
    <definedName name="rtret">'[9]100 stavební'!#REF!</definedName>
    <definedName name="rtrter">'[9]100 stavební'!#REF!</definedName>
    <definedName name="řhhtz">'[1]100-stav.část'!#REF!</definedName>
    <definedName name="sagasg">[8]Rekapitulace!#REF!</definedName>
    <definedName name="sbbgsyfda">[2]Položky!#REF!</definedName>
    <definedName name="sdf">[1]Rekapitulace!$G$13</definedName>
    <definedName name="see">[1]Rekapitulace!#REF!</definedName>
    <definedName name="serwetr">[1]Rekapitulace!#REF!</definedName>
    <definedName name="sfgbgfs">#REF!</definedName>
    <definedName name="sfgbhsn" localSheetId="7">'[4]100 PS'!#REF!</definedName>
    <definedName name="sfgbhsn">'[4]100 PS'!#REF!</definedName>
    <definedName name="sfgbsfb">#REF!</definedName>
    <definedName name="sfs">[1]Rekapitulace!$G$15</definedName>
    <definedName name="sg">'[1]100-stav.část'!#REF!</definedName>
    <definedName name="sgagas">[3]Rekapitulace!$H$31</definedName>
    <definedName name="sgbbgbgbgb">[2]Rekapitulace!#REF!</definedName>
    <definedName name="sgbgsfbfgb">[2]Rekapitulace!$H$14</definedName>
    <definedName name="sgfbnsfg">#REF!</definedName>
    <definedName name="sgghsh">'[1]100-stav.část'!#REF!</definedName>
    <definedName name="sghgsh">[5]Rekapitulace!$H$16</definedName>
    <definedName name="sghs">[7]Položky!#REF!</definedName>
    <definedName name="sgrgrt">#REF!</definedName>
    <definedName name="sgsggbgsw">[2]Rekapitulace!$F$14</definedName>
    <definedName name="sgsh">'[1]100-stav.část'!#REF!</definedName>
    <definedName name="sgswrgst">[3]Rekapitulace!$I$31</definedName>
    <definedName name="sh">[5]Rekapitulace!$F$15</definedName>
    <definedName name="shghsg">'[1]100-stav.část'!#REF!</definedName>
    <definedName name="shhh">'[1]100-stav.část'!#REF!</definedName>
    <definedName name="shhhnh">'[1]100-stav.část'!#REF!</definedName>
    <definedName name="shhsf">[1]Rekapitulace!#REF!</definedName>
    <definedName name="shsbh">'[1]100-stav.část'!#REF!</definedName>
    <definedName name="shsg">'[1]100-stav.část'!#REF!</definedName>
    <definedName name="SloupecCC" localSheetId="3">'200 ZT'!$G$6</definedName>
    <definedName name="SloupecCC" localSheetId="4">'300VZT'!$G$6</definedName>
    <definedName name="SloupecCC" localSheetId="5">'400 UT'!$G$6</definedName>
    <definedName name="SloupecCC" localSheetId="6">'410 PS'!$G$6</definedName>
    <definedName name="SloupecCC" localSheetId="7">'700 MaR'!$G$6</definedName>
    <definedName name="SloupecCC">'100 stavební'!$G$6</definedName>
    <definedName name="SloupecCisloPol" localSheetId="3">'200 ZT'!$B$6</definedName>
    <definedName name="SloupecCisloPol" localSheetId="4">'300VZT'!$B$6</definedName>
    <definedName name="SloupecCisloPol" localSheetId="5">'400 UT'!$B$6</definedName>
    <definedName name="SloupecCisloPol" localSheetId="6">'410 PS'!$B$6</definedName>
    <definedName name="SloupecCisloPol" localSheetId="7">'700 MaR'!$B$6</definedName>
    <definedName name="SloupecCisloPol">'100 stavební'!$B$6</definedName>
    <definedName name="SloupecJC" localSheetId="3">'200 ZT'!$F$6</definedName>
    <definedName name="SloupecJC" localSheetId="4">'300VZT'!$F$6</definedName>
    <definedName name="SloupecJC" localSheetId="5">'400 UT'!$F$6</definedName>
    <definedName name="SloupecJC" localSheetId="6">'410 PS'!$F$6</definedName>
    <definedName name="SloupecJC" localSheetId="7">'700 MaR'!$F$6</definedName>
    <definedName name="SloupecJC">'100 stavební'!$F$6</definedName>
    <definedName name="SloupecMJ" localSheetId="3">'200 ZT'!$D$6</definedName>
    <definedName name="SloupecMJ" localSheetId="4">'300VZT'!$D$6</definedName>
    <definedName name="SloupecMJ" localSheetId="5">'400 UT'!$D$6</definedName>
    <definedName name="SloupecMJ" localSheetId="6">'410 PS'!$D$6</definedName>
    <definedName name="SloupecMJ" localSheetId="7">'700 MaR'!$D$6</definedName>
    <definedName name="SloupecMJ">'100 stavební'!$D$6</definedName>
    <definedName name="SloupecMnozstvi" localSheetId="3">'200 ZT'!$E$6</definedName>
    <definedName name="SloupecMnozstvi" localSheetId="4">'300VZT'!$E$6</definedName>
    <definedName name="SloupecMnozstvi" localSheetId="5">'400 UT'!$E$6</definedName>
    <definedName name="SloupecMnozstvi" localSheetId="6">'410 PS'!$E$6</definedName>
    <definedName name="SloupecMnozstvi" localSheetId="7">'700 MaR'!$E$6</definedName>
    <definedName name="SloupecMnozstvi">'100 stavební'!$E$6</definedName>
    <definedName name="SloupecNazPol" localSheetId="3">'200 ZT'!$C$6</definedName>
    <definedName name="SloupecNazPol" localSheetId="4">'300VZT'!$C$6</definedName>
    <definedName name="SloupecNazPol" localSheetId="5">'400 UT'!$C$6</definedName>
    <definedName name="SloupecNazPol" localSheetId="6">'410 PS'!$C$6</definedName>
    <definedName name="SloupecNazPol" localSheetId="7">'700 MaR'!$C$6</definedName>
    <definedName name="SloupecNazPol">'100 stavební'!$C$6</definedName>
    <definedName name="SloupecPC" localSheetId="3">'200 ZT'!$A$6</definedName>
    <definedName name="SloupecPC" localSheetId="4">'300VZT'!$A$6</definedName>
    <definedName name="SloupecPC" localSheetId="5">'400 UT'!$A$6</definedName>
    <definedName name="SloupecPC" localSheetId="6">'410 PS'!$A$6</definedName>
    <definedName name="SloupecPC" localSheetId="7">'700 MaR'!$A$6</definedName>
    <definedName name="SloupecPC">'100 stavební'!$A$6</definedName>
    <definedName name="solver_lin" localSheetId="2" hidden="1">0</definedName>
    <definedName name="solver_lin" localSheetId="3" hidden="1">0</definedName>
    <definedName name="solver_lin" localSheetId="4" hidden="1">0</definedName>
    <definedName name="solver_lin" localSheetId="5" hidden="1">0</definedName>
    <definedName name="solver_lin" localSheetId="6" hidden="1">0</definedName>
    <definedName name="solver_lin" localSheetId="7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um" localSheetId="5" hidden="1">0</definedName>
    <definedName name="solver_num" localSheetId="6" hidden="1">0</definedName>
    <definedName name="solver_num" localSheetId="7" hidden="1">0</definedName>
    <definedName name="solver_opt" localSheetId="2" hidden="1">'100 stavební'!#REF!</definedName>
    <definedName name="solver_opt" localSheetId="3" hidden="1">'200 ZT'!#REF!</definedName>
    <definedName name="solver_opt" localSheetId="4" hidden="1">'300VZT'!#REF!</definedName>
    <definedName name="solver_opt" localSheetId="5" hidden="1">'400 UT'!#REF!</definedName>
    <definedName name="solver_opt" localSheetId="6" hidden="1">'410 PS'!#REF!</definedName>
    <definedName name="solver_opt" localSheetId="7" hidden="1">'700 MaR'!#REF!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typ" localSheetId="6" hidden="1">1</definedName>
    <definedName name="solver_typ" localSheetId="7" hidden="1">1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olver_val" localSheetId="6" hidden="1">0</definedName>
    <definedName name="solver_val" localSheetId="7" hidden="1">0</definedName>
    <definedName name="ssgbh">#REF!</definedName>
    <definedName name="ssnn">[4]Rekapitulace!$E$14</definedName>
    <definedName name="ssssssss">[2]Rekapitulace!#REF!</definedName>
    <definedName name="tergee">#REF!</definedName>
    <definedName name="tggt" localSheetId="7">#REF!</definedName>
    <definedName name="tggt">#REF!</definedName>
    <definedName name="tghrh">[1]Rekapitulace!$E$15</definedName>
    <definedName name="tgrgrtg">#REF!</definedName>
    <definedName name="tgrwčtghw">#REF!</definedName>
    <definedName name="tgtgwqt">[2]Rekapitulace!$F$14</definedName>
    <definedName name="tgtr">[1]Rekapitulace!$H$20</definedName>
    <definedName name="tgwthrth">'[2]Krycí list'!$C$4</definedName>
    <definedName name="thje">'[1]100-stav.část'!#REF!</definedName>
    <definedName name="trgtetwrger">[1]Rekapitulace!$H$20</definedName>
    <definedName name="trgwtgwt">'[2]Krycí list'!$C$6</definedName>
    <definedName name="trhw" localSheetId="7">[1]Rekapitulace!#REF!</definedName>
    <definedName name="trhw">[1]Rekapitulace!#REF!</definedName>
    <definedName name="trhzdh">'[8]100 stavební'!#REF!</definedName>
    <definedName name="trzetzrh">'[1]100-stav.část'!#REF!</definedName>
    <definedName name="Typ" localSheetId="3">'200 ZT'!#REF!</definedName>
    <definedName name="Typ" localSheetId="4">'300VZT'!#REF!</definedName>
    <definedName name="Typ" localSheetId="5">'400 UT'!#REF!</definedName>
    <definedName name="Typ" localSheetId="6">'410 PS'!#REF!</definedName>
    <definedName name="Typ" localSheetId="7">'700 MaR'!#REF!</definedName>
    <definedName name="Typ">'100 stavební'!#REF!</definedName>
    <definedName name="tzej">[2]Položky!#REF!</definedName>
    <definedName name="tzejet">'[1]100-stav.část'!#REF!</definedName>
    <definedName name="tzheh">'[1]100-stav.část'!#REF!</definedName>
    <definedName name="tzhehe">[2]Rekapitulace!$E$14</definedName>
    <definedName name="tzjetj">[1]Rekapitulace!$F$15</definedName>
    <definedName name="tzjtejet">[1]Rekapitulace!#REF!</definedName>
    <definedName name="tzrzgh">#REF!</definedName>
    <definedName name="tzzzrt">[9]Rekapitulace!$I$30</definedName>
    <definedName name="uizu">'[1]100-stav.část'!#REF!</definedName>
    <definedName name="utt" localSheetId="7">#REF!</definedName>
    <definedName name="utt">#REF!</definedName>
    <definedName name="uzueu">'[1]100-stav.část'!#REF!</definedName>
    <definedName name="vadvdf">[1]Rekapitulace!#REF!</definedName>
    <definedName name="vadvfb" localSheetId="7">[1]Rekapitulace!#REF!</definedName>
    <definedName name="vadvfb">[1]Rekapitulace!#REF!</definedName>
    <definedName name="vbbb">#REF!</definedName>
    <definedName name="vbd">#REF!</definedName>
    <definedName name="vbfg">'[1]100-stav.část'!#REF!</definedName>
    <definedName name="vbgg">'[7]Krycí list'!$C$4</definedName>
    <definedName name="vbvdf">#REF!</definedName>
    <definedName name="vcbvcbcv">[7]Rekapitulace!$F$30</definedName>
    <definedName name="vdfb">#REF!</definedName>
    <definedName name="vfavvf">[3]Rekapitulace!#REF!</definedName>
    <definedName name="vfbv">[7]Rekapitulace!#REF!</definedName>
    <definedName name="vffvgafd">[3]Rekapitulace!#REF!</definedName>
    <definedName name="vfvafv">[3]Rekapitulace!#REF!</definedName>
    <definedName name="vgfvbf" localSheetId="7">'[6]100 stavební'!#REF!</definedName>
    <definedName name="vgfvbf">'[6]100 stavební'!#REF!</definedName>
    <definedName name="vgfvgf">'[6]100 stavební'!#REF!</definedName>
    <definedName name="VRN" localSheetId="3">[10]Rekapitulace!$H$16</definedName>
    <definedName name="VRN" localSheetId="4">[1]Rekapitulace!$H$21</definedName>
    <definedName name="VRN" localSheetId="5">[1]Rekapitulace!$H$22</definedName>
    <definedName name="VRN" localSheetId="6">[1]Rekapitulace!$H$22</definedName>
    <definedName name="VRN" localSheetId="7">[1]Rekapitulace!#REF!</definedName>
    <definedName name="VRN">Rekapitulace!$H$23</definedName>
    <definedName name="VRNKc" localSheetId="4">[1]Rekapitulace!#REF!</definedName>
    <definedName name="VRNKc" localSheetId="5">[1]Rekapitulace!#REF!</definedName>
    <definedName name="VRNKc" localSheetId="6">[1]Rekapitulace!#REF!</definedName>
    <definedName name="VRNKc" localSheetId="7">[1]Rekapitulace!#REF!</definedName>
    <definedName name="VRNKc">Rekapitulace!#REF!</definedName>
    <definedName name="VRNnazev" localSheetId="4">[1]Rekapitulace!#REF!</definedName>
    <definedName name="VRNnazev" localSheetId="5">[1]Rekapitulace!#REF!</definedName>
    <definedName name="VRNnazev" localSheetId="6">[1]Rekapitulace!#REF!</definedName>
    <definedName name="VRNnazev" localSheetId="7">[1]Rekapitulace!#REF!</definedName>
    <definedName name="VRNnazev">Rekapitulace!#REF!</definedName>
    <definedName name="VRNproc" localSheetId="4">[1]Rekapitulace!#REF!</definedName>
    <definedName name="VRNproc" localSheetId="5">[1]Rekapitulace!#REF!</definedName>
    <definedName name="VRNproc" localSheetId="6">[1]Rekapitulace!#REF!</definedName>
    <definedName name="VRNproc" localSheetId="7">[1]Rekapitulace!#REF!</definedName>
    <definedName name="VRNproc">Rekapitulace!#REF!</definedName>
    <definedName name="VRNzakl" localSheetId="4">[1]Rekapitulace!#REF!</definedName>
    <definedName name="VRNzakl" localSheetId="5">[1]Rekapitulace!#REF!</definedName>
    <definedName name="VRNzakl" localSheetId="6">[1]Rekapitulace!#REF!</definedName>
    <definedName name="VRNzakl" localSheetId="7">[1]Rekapitulace!#REF!</definedName>
    <definedName name="VRNzakl">Rekapitulace!#REF!</definedName>
    <definedName name="vsdf" localSheetId="7">#REF!</definedName>
    <definedName name="vsdf">#REF!</definedName>
    <definedName name="wertgggggggggggg">[2]Položky!#REF!</definedName>
    <definedName name="wh" localSheetId="7">[1]Rekapitulace!#REF!</definedName>
    <definedName name="wh">[1]Rekapitulace!#REF!</definedName>
    <definedName name="whrth">[1]Rekapitulace!#REF!</definedName>
    <definedName name="wtert">'[1]100-stav.část'!#REF!</definedName>
    <definedName name="wzzhh">[1]Rekapitulace!#REF!</definedName>
    <definedName name="xbfghg">'[1]100-stav.část'!#REF!</definedName>
    <definedName name="xbgnxn">'[1]Krycí list'!$C$6</definedName>
    <definedName name="xbnbx">[1]Rekapitulace!#REF!</definedName>
    <definedName name="xbnx">'[1]Krycí list'!$C$4</definedName>
    <definedName name="xbxbnx">[1]Rekapitulace!$H$21</definedName>
    <definedName name="xbxn">[1]Rekapitulace!#REF!</definedName>
    <definedName name="ybg" localSheetId="7">#REF!</definedName>
    <definedName name="ybg">#REF!</definedName>
    <definedName name="ybgbfg" localSheetId="7">#REF!</definedName>
    <definedName name="ybgbfg">#REF!</definedName>
    <definedName name="ycayv" localSheetId="7">#REF!</definedName>
    <definedName name="ycayv">#REF!</definedName>
    <definedName name="ycvbvcb">[9]Rekapitulace!#REF!</definedName>
    <definedName name="yfbvfdg">[8]Rekapitulace!$I$17</definedName>
    <definedName name="yfdg">[1]Rekapitulace!$H$13</definedName>
    <definedName name="yfgfg">[5]Rekapitulace!#REF!</definedName>
    <definedName name="Zakazka">'Krycí list'!$G$9</definedName>
    <definedName name="Zaklad22">'Krycí list'!$F$32</definedName>
    <definedName name="Zaklad5">'Krycí list'!$F$30</definedName>
    <definedName name="zehe">'[1]100-stav.část'!#REF!</definedName>
    <definedName name="zhehn">[1]Rekapitulace!$I$16</definedName>
    <definedName name="zhej" localSheetId="7">#REF!</definedName>
    <definedName name="zhej">#REF!</definedName>
    <definedName name="zhezthje">'[1]100-stav.část'!#REF!</definedName>
    <definedName name="zhjzt">[8]Rekapitulace!$H$22</definedName>
    <definedName name="Zhotovitel">'Krycí list'!$E$11</definedName>
    <definedName name="zhthe">'[1]100-stav.část'!#REF!</definedName>
    <definedName name="zhthzn">[1]Rekapitulace!$G$13</definedName>
    <definedName name="zhz">[1]Rekapitulace!#REF!</definedName>
    <definedName name="zhzeeh">[3]Rekapitulace!$E$31</definedName>
    <definedName name="zhzerth">'[1]100-stav.část'!#REF!</definedName>
    <definedName name="zhzgh">[1]Rekapitulace!$E$16</definedName>
    <definedName name="zhzhjdj">'[1]100-stav.část'!#REF!</definedName>
    <definedName name="zhzzeh">[1]Rekapitulace!$I$15</definedName>
    <definedName name="zjetzetz">'[1]100-stav.část'!#REF!</definedName>
    <definedName name="zjtzjzt">[1]Rekapitulace!#REF!</definedName>
    <definedName name="zjuž">[1]Rekapitulace!#REF!</definedName>
    <definedName name="zjzetj">[1]Rekapitulace!$E$15</definedName>
    <definedName name="zjzetjt">[1]Rekapitulace!$H$22</definedName>
    <definedName name="zjztdjdtzjdt">[1]Rekapitulace!#REF!</definedName>
    <definedName name="zteh">'[1]100-stav.část'!#REF!</definedName>
    <definedName name="ztehzh">'[1]Krycí list'!$C$6</definedName>
    <definedName name="zthehe">[2]Rekapitulace!$I$14</definedName>
    <definedName name="ztjztj">[1]Rekapitulace!#REF!</definedName>
    <definedName name="ztrhew" localSheetId="7">#REF!</definedName>
    <definedName name="ztrhew">#REF!</definedName>
    <definedName name="ztuetzue">[1]Rekapitulace!#REF!</definedName>
    <definedName name="ztueue">[1]Rekapitulace!#REF!</definedName>
    <definedName name="ztzt">'[1]100-stav.část'!#REF!</definedName>
    <definedName name="zuezue">[1]Rekapitulace!$H$15</definedName>
    <definedName name="zutjtz" localSheetId="4">[1]Rekapitulace!#REF!</definedName>
    <definedName name="zutjtz">'[1]100-stav.část'!#REF!</definedName>
    <definedName name="zzezjuej">'[1]100-stav.část'!#REF!</definedName>
  </definedNames>
  <calcPr calcId="114210" fullCalcOnLoad="1"/>
</workbook>
</file>

<file path=xl/calcChain.xml><?xml version="1.0" encoding="utf-8"?>
<calcChain xmlns="http://schemas.openxmlformats.org/spreadsheetml/2006/main">
  <c r="C25" i="3"/>
  <c r="F3" i="8"/>
  <c r="G8"/>
  <c r="BA8"/>
  <c r="BB8"/>
  <c r="BC8"/>
  <c r="BD8"/>
  <c r="BE8"/>
  <c r="G9"/>
  <c r="BA9"/>
  <c r="BB9"/>
  <c r="BC9"/>
  <c r="BD9"/>
  <c r="BE9"/>
  <c r="G10"/>
  <c r="BA10"/>
  <c r="BB10"/>
  <c r="BC10"/>
  <c r="BD10"/>
  <c r="BE10"/>
  <c r="C11"/>
  <c r="G11"/>
  <c r="BA11"/>
  <c r="BB11"/>
  <c r="BC11"/>
  <c r="BD11"/>
  <c r="BE11"/>
  <c r="G13"/>
  <c r="BA13"/>
  <c r="BB13"/>
  <c r="BC13"/>
  <c r="BD13"/>
  <c r="BE13"/>
  <c r="G14"/>
  <c r="BA14"/>
  <c r="BB14"/>
  <c r="BC14"/>
  <c r="BD14"/>
  <c r="BE14"/>
  <c r="G15"/>
  <c r="BA15"/>
  <c r="BB15"/>
  <c r="BC15"/>
  <c r="BD15"/>
  <c r="BE15"/>
  <c r="G16"/>
  <c r="BA16"/>
  <c r="BB16"/>
  <c r="BC16"/>
  <c r="BD16"/>
  <c r="BE16"/>
  <c r="G17"/>
  <c r="BA17"/>
  <c r="BB17"/>
  <c r="BC17"/>
  <c r="BD17"/>
  <c r="BE17"/>
  <c r="G18"/>
  <c r="BA18"/>
  <c r="BB18"/>
  <c r="BC18"/>
  <c r="BD18"/>
  <c r="BE18"/>
  <c r="G19"/>
  <c r="BA19"/>
  <c r="BB19"/>
  <c r="BC19"/>
  <c r="BD19"/>
  <c r="BE19"/>
  <c r="G20"/>
  <c r="BA20"/>
  <c r="BB20"/>
  <c r="BC20"/>
  <c r="BD20"/>
  <c r="BE20"/>
  <c r="G21"/>
  <c r="BA21"/>
  <c r="BB21"/>
  <c r="BC21"/>
  <c r="BD21"/>
  <c r="BE21"/>
  <c r="G22"/>
  <c r="BA22"/>
  <c r="BB22"/>
  <c r="BC22"/>
  <c r="BD22"/>
  <c r="BE22"/>
  <c r="G23"/>
  <c r="BA23"/>
  <c r="BB23"/>
  <c r="BC23"/>
  <c r="BD23"/>
  <c r="BE23"/>
  <c r="G24"/>
  <c r="BA24"/>
  <c r="BB24"/>
  <c r="BC24"/>
  <c r="BD24"/>
  <c r="BE24"/>
  <c r="G25"/>
  <c r="BA25"/>
  <c r="BB25"/>
  <c r="BC25"/>
  <c r="BD25"/>
  <c r="BE25"/>
  <c r="G26"/>
  <c r="BA26"/>
  <c r="BB26"/>
  <c r="BC26"/>
  <c r="BD26"/>
  <c r="BE26"/>
  <c r="C27"/>
  <c r="G27"/>
  <c r="BA27"/>
  <c r="BB27"/>
  <c r="BC27"/>
  <c r="BD27"/>
  <c r="BE27"/>
  <c r="G29"/>
  <c r="BA29"/>
  <c r="BB29"/>
  <c r="BC29"/>
  <c r="BD29"/>
  <c r="BD30"/>
  <c r="BE29"/>
  <c r="C30"/>
  <c r="G30"/>
  <c r="G32"/>
  <c r="F24" i="3"/>
  <c r="G24"/>
  <c r="G25"/>
  <c r="F10" i="2"/>
  <c r="BA30" i="8"/>
  <c r="BB30"/>
  <c r="BC30"/>
  <c r="BE30"/>
  <c r="G64" i="7"/>
  <c r="G65"/>
  <c r="G66"/>
  <c r="G67"/>
  <c r="G68"/>
  <c r="G69"/>
  <c r="G70"/>
  <c r="G71"/>
  <c r="G72"/>
  <c r="G73"/>
  <c r="G74"/>
  <c r="G75"/>
  <c r="G76"/>
  <c r="G77"/>
  <c r="G78"/>
  <c r="G79"/>
  <c r="G49"/>
  <c r="G50"/>
  <c r="G51"/>
  <c r="G52"/>
  <c r="G53"/>
  <c r="G54"/>
  <c r="G55"/>
  <c r="G56"/>
  <c r="G57"/>
  <c r="G58"/>
  <c r="G59"/>
  <c r="G60"/>
  <c r="G61"/>
  <c r="G30"/>
  <c r="G31"/>
  <c r="C3"/>
  <c r="F3"/>
  <c r="G8"/>
  <c r="BA8"/>
  <c r="BA10"/>
  <c r="BB8"/>
  <c r="BC8"/>
  <c r="BC10"/>
  <c r="BD8"/>
  <c r="BE8"/>
  <c r="G9"/>
  <c r="BA9"/>
  <c r="BB9"/>
  <c r="BB10"/>
  <c r="BC9"/>
  <c r="BD9"/>
  <c r="BD10"/>
  <c r="BE9"/>
  <c r="G10"/>
  <c r="BE10"/>
  <c r="G11"/>
  <c r="G12"/>
  <c r="BA12"/>
  <c r="BB12"/>
  <c r="BC12"/>
  <c r="BC19"/>
  <c r="BD12"/>
  <c r="BE12"/>
  <c r="BE19"/>
  <c r="G13"/>
  <c r="BA13"/>
  <c r="BB13"/>
  <c r="BC13"/>
  <c r="BD13"/>
  <c r="BE13"/>
  <c r="G14"/>
  <c r="BA14"/>
  <c r="BB14"/>
  <c r="BC14"/>
  <c r="BD14"/>
  <c r="BE14"/>
  <c r="G15"/>
  <c r="BA15"/>
  <c r="BB15"/>
  <c r="BC15"/>
  <c r="BD15"/>
  <c r="BE15"/>
  <c r="G16"/>
  <c r="BA16"/>
  <c r="BB16"/>
  <c r="BC16"/>
  <c r="BD16"/>
  <c r="BE16"/>
  <c r="G17"/>
  <c r="BA17"/>
  <c r="BB17"/>
  <c r="BC17"/>
  <c r="BD17"/>
  <c r="BE17"/>
  <c r="G18"/>
  <c r="BA18"/>
  <c r="BB18"/>
  <c r="BC18"/>
  <c r="BD18"/>
  <c r="BE18"/>
  <c r="G19"/>
  <c r="BB19"/>
  <c r="BD19"/>
  <c r="G20"/>
  <c r="G21"/>
  <c r="BA21"/>
  <c r="BA22"/>
  <c r="BB21"/>
  <c r="BB22"/>
  <c r="BC21"/>
  <c r="BC22"/>
  <c r="BD21"/>
  <c r="BE21"/>
  <c r="G22"/>
  <c r="BD22"/>
  <c r="BE22"/>
  <c r="G23"/>
  <c r="G24"/>
  <c r="BA24"/>
  <c r="BB24"/>
  <c r="BC24"/>
  <c r="BD24"/>
  <c r="BE24"/>
  <c r="G25"/>
  <c r="BA25"/>
  <c r="BB25"/>
  <c r="BC25"/>
  <c r="BD25"/>
  <c r="BE25"/>
  <c r="G26"/>
  <c r="BA26"/>
  <c r="BB26"/>
  <c r="BC26"/>
  <c r="BD26"/>
  <c r="BE26"/>
  <c r="G27"/>
  <c r="BA27"/>
  <c r="BB27"/>
  <c r="BC27"/>
  <c r="BD27"/>
  <c r="BE27"/>
  <c r="G28"/>
  <c r="G29"/>
  <c r="BA29"/>
  <c r="BB29"/>
  <c r="BC29"/>
  <c r="BD29"/>
  <c r="BE29"/>
  <c r="BA30"/>
  <c r="BA31"/>
  <c r="BB30"/>
  <c r="BC30"/>
  <c r="BC31"/>
  <c r="BD30"/>
  <c r="BE30"/>
  <c r="BE31"/>
  <c r="BB31"/>
  <c r="BD31"/>
  <c r="G32"/>
  <c r="G33"/>
  <c r="G34"/>
  <c r="G35"/>
  <c r="G36"/>
  <c r="G37"/>
  <c r="G38"/>
  <c r="G39"/>
  <c r="G40"/>
  <c r="G41"/>
  <c r="G42"/>
  <c r="G43"/>
  <c r="G44"/>
  <c r="G45"/>
  <c r="G48"/>
  <c r="G62"/>
  <c r="G63"/>
  <c r="BA19"/>
  <c r="G80"/>
  <c r="F49" i="3"/>
  <c r="G49"/>
  <c r="G50"/>
  <c r="H17" i="2"/>
  <c r="G36" i="6"/>
  <c r="G37"/>
  <c r="G38"/>
  <c r="G39"/>
  <c r="G40"/>
  <c r="G41"/>
  <c r="G42"/>
  <c r="G43"/>
  <c r="G44"/>
  <c r="G35"/>
  <c r="C3"/>
  <c r="F3"/>
  <c r="BA8"/>
  <c r="BB8"/>
  <c r="BC8"/>
  <c r="BD8"/>
  <c r="BE8"/>
  <c r="G9"/>
  <c r="G45"/>
  <c r="F46" i="3"/>
  <c r="BA9" i="6"/>
  <c r="BB9"/>
  <c r="BC9"/>
  <c r="BD9"/>
  <c r="BE9"/>
  <c r="G10"/>
  <c r="BA10"/>
  <c r="BB10"/>
  <c r="BC10"/>
  <c r="BD10"/>
  <c r="BE10"/>
  <c r="G11"/>
  <c r="G12"/>
  <c r="BA12"/>
  <c r="BB12"/>
  <c r="BC12"/>
  <c r="BD12"/>
  <c r="BE12"/>
  <c r="G13"/>
  <c r="BA13"/>
  <c r="BB13"/>
  <c r="BC13"/>
  <c r="BD13"/>
  <c r="BE13"/>
  <c r="G14"/>
  <c r="BA14"/>
  <c r="BB14"/>
  <c r="BC14"/>
  <c r="BD14"/>
  <c r="BE14"/>
  <c r="G15"/>
  <c r="BA15"/>
  <c r="BB15"/>
  <c r="BC15"/>
  <c r="BD15"/>
  <c r="BE15"/>
  <c r="G16"/>
  <c r="BA16"/>
  <c r="BB16"/>
  <c r="BC16"/>
  <c r="BD16"/>
  <c r="BE16"/>
  <c r="G17"/>
  <c r="BA17"/>
  <c r="BB17"/>
  <c r="BC17"/>
  <c r="BD17"/>
  <c r="BE17"/>
  <c r="G18"/>
  <c r="BA18"/>
  <c r="BB18"/>
  <c r="BC18"/>
  <c r="BD18"/>
  <c r="BE18"/>
  <c r="G19"/>
  <c r="BB19"/>
  <c r="BC19"/>
  <c r="BD19"/>
  <c r="BE19"/>
  <c r="G20"/>
  <c r="G21"/>
  <c r="BA21"/>
  <c r="BA22"/>
  <c r="BB21"/>
  <c r="BC21"/>
  <c r="BD21"/>
  <c r="BE21"/>
  <c r="G22"/>
  <c r="BB22"/>
  <c r="BC22"/>
  <c r="BD22"/>
  <c r="BE22"/>
  <c r="G23"/>
  <c r="G24"/>
  <c r="BA24"/>
  <c r="BB24"/>
  <c r="BC24"/>
  <c r="BD24"/>
  <c r="BE24"/>
  <c r="G25"/>
  <c r="BA25"/>
  <c r="BB25"/>
  <c r="BC25"/>
  <c r="BD25"/>
  <c r="BE25"/>
  <c r="G26"/>
  <c r="BA26"/>
  <c r="BB26"/>
  <c r="BC26"/>
  <c r="BD26"/>
  <c r="BE26"/>
  <c r="G27"/>
  <c r="BA27"/>
  <c r="BB27"/>
  <c r="BC27"/>
  <c r="BD27"/>
  <c r="BE27"/>
  <c r="G28"/>
  <c r="G29"/>
  <c r="BA29"/>
  <c r="BB29"/>
  <c r="BC29"/>
  <c r="BD29"/>
  <c r="BE29"/>
  <c r="G30"/>
  <c r="BA30"/>
  <c r="BB30"/>
  <c r="BC30"/>
  <c r="BD30"/>
  <c r="BE30"/>
  <c r="G31"/>
  <c r="BA31"/>
  <c r="BB31"/>
  <c r="BC31"/>
  <c r="BD31"/>
  <c r="BE31"/>
  <c r="G32"/>
  <c r="G33"/>
  <c r="BA19"/>
  <c r="G9" i="5"/>
  <c r="G54"/>
  <c r="G55"/>
  <c r="G56"/>
  <c r="G57"/>
  <c r="G58"/>
  <c r="G59"/>
  <c r="G60"/>
  <c r="G61"/>
  <c r="G62"/>
  <c r="G21" i="4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C3" i="5"/>
  <c r="F3"/>
  <c r="BA10"/>
  <c r="BB10"/>
  <c r="BC10"/>
  <c r="BD10"/>
  <c r="BE10"/>
  <c r="G11"/>
  <c r="BB11"/>
  <c r="BB12"/>
  <c r="BC11"/>
  <c r="BD11"/>
  <c r="BD12"/>
  <c r="BE11"/>
  <c r="G12"/>
  <c r="BC12"/>
  <c r="BE12"/>
  <c r="G13"/>
  <c r="G14"/>
  <c r="G15"/>
  <c r="G16"/>
  <c r="BA16"/>
  <c r="BB16"/>
  <c r="BC16"/>
  <c r="BD16"/>
  <c r="BE16"/>
  <c r="G17"/>
  <c r="BA17"/>
  <c r="BB17"/>
  <c r="BC17"/>
  <c r="BD17"/>
  <c r="BE17"/>
  <c r="G18"/>
  <c r="BA18"/>
  <c r="BB18"/>
  <c r="BC18"/>
  <c r="BD18"/>
  <c r="BE18"/>
  <c r="G19"/>
  <c r="BA19"/>
  <c r="BB19"/>
  <c r="BC19"/>
  <c r="BD19"/>
  <c r="BE19"/>
  <c r="G20"/>
  <c r="BA20"/>
  <c r="BB20"/>
  <c r="BC20"/>
  <c r="BD20"/>
  <c r="BE20"/>
  <c r="G21"/>
  <c r="BA21"/>
  <c r="BB21"/>
  <c r="BC21"/>
  <c r="BD21"/>
  <c r="BE21"/>
  <c r="G22"/>
  <c r="BA22"/>
  <c r="BB22"/>
  <c r="BC22"/>
  <c r="BC23"/>
  <c r="BD22"/>
  <c r="BE22"/>
  <c r="BE23"/>
  <c r="G23"/>
  <c r="BB23"/>
  <c r="BD23"/>
  <c r="G24"/>
  <c r="G25"/>
  <c r="BA25"/>
  <c r="BA27"/>
  <c r="BB25"/>
  <c r="BB27"/>
  <c r="BC25"/>
  <c r="BC27"/>
  <c r="BD25"/>
  <c r="BD27"/>
  <c r="BE25"/>
  <c r="G26"/>
  <c r="G27"/>
  <c r="BE27"/>
  <c r="G28"/>
  <c r="G29"/>
  <c r="BA29"/>
  <c r="BB29"/>
  <c r="BC29"/>
  <c r="BD29"/>
  <c r="BE29"/>
  <c r="G30"/>
  <c r="BA30"/>
  <c r="BB30"/>
  <c r="BC30"/>
  <c r="BD30"/>
  <c r="BE30"/>
  <c r="G31"/>
  <c r="BA31"/>
  <c r="BB31"/>
  <c r="BC31"/>
  <c r="BD31"/>
  <c r="BE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C3" i="4"/>
  <c r="F3"/>
  <c r="BA8"/>
  <c r="BB8"/>
  <c r="BC8"/>
  <c r="BD8"/>
  <c r="BE8"/>
  <c r="G9"/>
  <c r="BA9"/>
  <c r="BA10"/>
  <c r="BB9"/>
  <c r="BB10"/>
  <c r="BC9"/>
  <c r="BD9"/>
  <c r="BE9"/>
  <c r="G10"/>
  <c r="BC10"/>
  <c r="BD10"/>
  <c r="BE10"/>
  <c r="G11"/>
  <c r="G12"/>
  <c r="BA12"/>
  <c r="BB12"/>
  <c r="BC12"/>
  <c r="BD12"/>
  <c r="BE12"/>
  <c r="G13"/>
  <c r="BA13"/>
  <c r="BB13"/>
  <c r="BC13"/>
  <c r="BD13"/>
  <c r="BE13"/>
  <c r="G14"/>
  <c r="BA14"/>
  <c r="BB14"/>
  <c r="BC14"/>
  <c r="BD14"/>
  <c r="BE14"/>
  <c r="G15"/>
  <c r="BA15"/>
  <c r="BB15"/>
  <c r="BC15"/>
  <c r="BD15"/>
  <c r="BE15"/>
  <c r="G16"/>
  <c r="BA16"/>
  <c r="BB16"/>
  <c r="BC16"/>
  <c r="BC19"/>
  <c r="BD16"/>
  <c r="BE16"/>
  <c r="BE19"/>
  <c r="G17"/>
  <c r="BA17"/>
  <c r="BB17"/>
  <c r="BC17"/>
  <c r="BD17"/>
  <c r="BE17"/>
  <c r="G18"/>
  <c r="BA18"/>
  <c r="BB18"/>
  <c r="BC18"/>
  <c r="BD18"/>
  <c r="BE18"/>
  <c r="G19"/>
  <c r="BB19"/>
  <c r="BD19"/>
  <c r="G20"/>
  <c r="BA21"/>
  <c r="BA22"/>
  <c r="BB21"/>
  <c r="BC21"/>
  <c r="BD21"/>
  <c r="BE21"/>
  <c r="BB22"/>
  <c r="BC22"/>
  <c r="BD22"/>
  <c r="BE22"/>
  <c r="BA24"/>
  <c r="BB24"/>
  <c r="BC24"/>
  <c r="BC27"/>
  <c r="BD24"/>
  <c r="BE24"/>
  <c r="BE27"/>
  <c r="BA25"/>
  <c r="BB25"/>
  <c r="BC25"/>
  <c r="BD25"/>
  <c r="BE25"/>
  <c r="BA26"/>
  <c r="BA27"/>
  <c r="BB26"/>
  <c r="BC26"/>
  <c r="BD26"/>
  <c r="BE26"/>
  <c r="BD27"/>
  <c r="BA29"/>
  <c r="BA31"/>
  <c r="BB29"/>
  <c r="BC29"/>
  <c r="BC31"/>
  <c r="BD29"/>
  <c r="BE29"/>
  <c r="BE31"/>
  <c r="BA30"/>
  <c r="BB30"/>
  <c r="BC30"/>
  <c r="BD30"/>
  <c r="BE30"/>
  <c r="BB31"/>
  <c r="BD31"/>
  <c r="BA11" i="5"/>
  <c r="BA12"/>
  <c r="G63"/>
  <c r="BB27" i="4"/>
  <c r="G48"/>
  <c r="F27" i="3"/>
  <c r="F30"/>
  <c r="BA23" i="5"/>
  <c r="BA19" i="4"/>
  <c r="BE46" i="3"/>
  <c r="I16" i="2"/>
  <c r="BC46" i="3"/>
  <c r="G16" i="2"/>
  <c r="BB46" i="3"/>
  <c r="F16" i="2"/>
  <c r="BA46" i="3"/>
  <c r="E16" i="2"/>
  <c r="G46" i="3"/>
  <c r="BD46"/>
  <c r="BE47"/>
  <c r="I17" i="2"/>
  <c r="BC47" i="3"/>
  <c r="G17" i="2"/>
  <c r="BB47" i="3"/>
  <c r="F17" i="2"/>
  <c r="BA47" i="3"/>
  <c r="E17" i="2"/>
  <c r="G47" i="3"/>
  <c r="C47"/>
  <c r="BE43"/>
  <c r="BD43"/>
  <c r="BC43"/>
  <c r="BA43"/>
  <c r="G43"/>
  <c r="BB43"/>
  <c r="BE42"/>
  <c r="BD42"/>
  <c r="BD44"/>
  <c r="H15" i="2"/>
  <c r="BC42" i="3"/>
  <c r="BA42"/>
  <c r="G42"/>
  <c r="G44"/>
  <c r="B15" i="2"/>
  <c r="A15"/>
  <c r="BE44" i="3"/>
  <c r="I15" i="2"/>
  <c r="BC44" i="3"/>
  <c r="G15" i="2"/>
  <c r="BA44" i="3"/>
  <c r="E15" i="2"/>
  <c r="C44" i="3"/>
  <c r="BE39"/>
  <c r="BD39"/>
  <c r="BC39"/>
  <c r="BA39"/>
  <c r="G39"/>
  <c r="BB39"/>
  <c r="BE38"/>
  <c r="BD38"/>
  <c r="BD40"/>
  <c r="H14" i="2"/>
  <c r="BC38" i="3"/>
  <c r="BA38"/>
  <c r="G38"/>
  <c r="G40"/>
  <c r="B14" i="2"/>
  <c r="A14"/>
  <c r="BE40" i="3"/>
  <c r="I14" i="2"/>
  <c r="BC40" i="3"/>
  <c r="G14" i="2"/>
  <c r="BA40" i="3"/>
  <c r="E14" i="2"/>
  <c r="C40" i="3"/>
  <c r="BE35"/>
  <c r="BD35"/>
  <c r="BC35"/>
  <c r="BA35"/>
  <c r="G35"/>
  <c r="BB35"/>
  <c r="BE34"/>
  <c r="BD34"/>
  <c r="BC34"/>
  <c r="BA34"/>
  <c r="G34"/>
  <c r="BB34"/>
  <c r="BE33"/>
  <c r="BD33"/>
  <c r="BD36"/>
  <c r="H13" i="2"/>
  <c r="BC33" i="3"/>
  <c r="BA33"/>
  <c r="G33"/>
  <c r="G36"/>
  <c r="B13" i="2"/>
  <c r="A13"/>
  <c r="BE36" i="3"/>
  <c r="I13" i="2"/>
  <c r="BC36" i="3"/>
  <c r="G13" i="2"/>
  <c r="BA36" i="3"/>
  <c r="E13" i="2"/>
  <c r="C36" i="3"/>
  <c r="BE30"/>
  <c r="BE31"/>
  <c r="I12" i="2"/>
  <c r="BD30" i="3"/>
  <c r="BD31"/>
  <c r="H12" i="2"/>
  <c r="BC30" i="3"/>
  <c r="BC31"/>
  <c r="G12" i="2"/>
  <c r="BA30" i="3"/>
  <c r="G30"/>
  <c r="G31"/>
  <c r="B12" i="2"/>
  <c r="A12"/>
  <c r="BA31" i="3"/>
  <c r="E12" i="2"/>
  <c r="C31" i="3"/>
  <c r="BE27"/>
  <c r="BE28"/>
  <c r="I11" i="2"/>
  <c r="BD27" i="3"/>
  <c r="BD28"/>
  <c r="H11" i="2"/>
  <c r="BC27" i="3"/>
  <c r="BC28"/>
  <c r="G11" i="2"/>
  <c r="BA27" i="3"/>
  <c r="G27"/>
  <c r="G28"/>
  <c r="B11" i="2"/>
  <c r="A11"/>
  <c r="BA28" i="3"/>
  <c r="E11" i="2"/>
  <c r="C28" i="3"/>
  <c r="BE21"/>
  <c r="BD21"/>
  <c r="BD22"/>
  <c r="H9" i="2"/>
  <c r="BC21" i="3"/>
  <c r="BB21"/>
  <c r="BB22"/>
  <c r="F9" i="2"/>
  <c r="G21" i="3"/>
  <c r="BA21"/>
  <c r="BA22"/>
  <c r="E9" i="2"/>
  <c r="B9"/>
  <c r="A9"/>
  <c r="BE22" i="3"/>
  <c r="I9" i="2"/>
  <c r="BC22" i="3"/>
  <c r="G9" i="2"/>
  <c r="C22" i="3"/>
  <c r="BE18"/>
  <c r="BD18"/>
  <c r="BC18"/>
  <c r="BB18"/>
  <c r="G18"/>
  <c r="BA18"/>
  <c r="BE17"/>
  <c r="BD17"/>
  <c r="BC17"/>
  <c r="BB17"/>
  <c r="G17"/>
  <c r="BA17"/>
  <c r="BE16"/>
  <c r="BD16"/>
  <c r="BC16"/>
  <c r="BB16"/>
  <c r="G16"/>
  <c r="BA16"/>
  <c r="BE15"/>
  <c r="BD15"/>
  <c r="BC15"/>
  <c r="BB15"/>
  <c r="G15"/>
  <c r="BA15"/>
  <c r="BE14"/>
  <c r="BD14"/>
  <c r="BC14"/>
  <c r="BB14"/>
  <c r="G14"/>
  <c r="BA14"/>
  <c r="BE13"/>
  <c r="BD13"/>
  <c r="BC13"/>
  <c r="BB13"/>
  <c r="G13"/>
  <c r="BA13"/>
  <c r="BE12"/>
  <c r="BD12"/>
  <c r="BC12"/>
  <c r="BB12"/>
  <c r="BB19"/>
  <c r="F8" i="2"/>
  <c r="G12" i="3"/>
  <c r="BA12"/>
  <c r="B8" i="2"/>
  <c r="A8"/>
  <c r="BE19" i="3"/>
  <c r="I8" i="2"/>
  <c r="BC19" i="3"/>
  <c r="G8" i="2"/>
  <c r="C19" i="3"/>
  <c r="BE9"/>
  <c r="BD9"/>
  <c r="BC9"/>
  <c r="BB9"/>
  <c r="G9"/>
  <c r="BA9"/>
  <c r="BE8"/>
  <c r="BD8"/>
  <c r="BD10"/>
  <c r="H7" i="2"/>
  <c r="BC8" i="3"/>
  <c r="BB8"/>
  <c r="BB10"/>
  <c r="F7" i="2"/>
  <c r="G8" i="3"/>
  <c r="BA8"/>
  <c r="BA10"/>
  <c r="E7" i="2"/>
  <c r="B7"/>
  <c r="A7"/>
  <c r="BE10" i="3"/>
  <c r="I7" i="2"/>
  <c r="BC10" i="3"/>
  <c r="G7" i="2"/>
  <c r="C10" i="3"/>
  <c r="C4"/>
  <c r="F3"/>
  <c r="C3"/>
  <c r="C2" i="2"/>
  <c r="C1"/>
  <c r="F31" i="1"/>
  <c r="G8"/>
  <c r="BD19" i="3"/>
  <c r="H8" i="2"/>
  <c r="BD47" i="3"/>
  <c r="H16" i="2"/>
  <c r="H18"/>
  <c r="C15" i="1"/>
  <c r="G18" i="2"/>
  <c r="C14" i="1"/>
  <c r="I18" i="2"/>
  <c r="C20" i="1"/>
  <c r="BA19" i="3"/>
  <c r="E8" i="2"/>
  <c r="E18"/>
  <c r="BB27" i="3"/>
  <c r="BB28"/>
  <c r="F11" i="2"/>
  <c r="BB30" i="3"/>
  <c r="BB31"/>
  <c r="F12" i="2"/>
  <c r="BB33" i="3"/>
  <c r="BB36"/>
  <c r="F13" i="2"/>
  <c r="BB38" i="3"/>
  <c r="BB40"/>
  <c r="F14" i="2"/>
  <c r="BB42" i="3"/>
  <c r="BB44"/>
  <c r="F15" i="2"/>
  <c r="G10" i="3"/>
  <c r="G19"/>
  <c r="G22"/>
  <c r="F18" i="2"/>
  <c r="C17" i="1"/>
  <c r="C16"/>
  <c r="C18"/>
  <c r="C21"/>
  <c r="G22"/>
  <c r="C22"/>
  <c r="F32"/>
  <c r="F33"/>
  <c r="F34"/>
  <c r="G21"/>
</calcChain>
</file>

<file path=xl/sharedStrings.xml><?xml version="1.0" encoding="utf-8"?>
<sst xmlns="http://schemas.openxmlformats.org/spreadsheetml/2006/main" count="878" uniqueCount="483">
  <si>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</si>
  <si>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</si>
  <si>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</si>
  <si>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</si>
  <si>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</si>
  <si>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</si>
  <si>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</si>
  <si>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</si>
  <si>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</si>
  <si>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</si>
  <si>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</si>
  <si>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</si>
  <si>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</si>
  <si>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</si>
  <si>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</si>
  <si>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</si>
  <si>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</si>
  <si>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</si>
  <si>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</si>
  <si>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</si>
  <si>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</si>
  <si>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</si>
  <si>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</si>
  <si>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</si>
  <si>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</si>
  <si>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</si>
  <si>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</si>
  <si>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</si>
  <si>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</si>
  <si>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</si>
  <si>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</si>
  <si>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</si>
  <si>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</si>
  <si>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</si>
  <si>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</si>
  <si>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</si>
  <si>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</si>
  <si>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</si>
  <si>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</si>
  <si>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</si>
  <si>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</si>
  <si>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</si>
  <si>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</si>
  <si>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</si>
  <si>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</si>
  <si>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</si>
  <si>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</si>
  <si>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</si>
  <si>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</si>
  <si>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</si>
  <si>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</si>
  <si>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</si>
  <si>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</si>
  <si>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</si>
  <si>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</si>
  <si>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</si>
  <si>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</si>
  <si>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</si>
  <si>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</si>
  <si>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</si>
  <si>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</si>
  <si>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</si>
  <si>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</si>
  <si>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</si>
  <si>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</si>
  <si>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</si>
  <si>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</si>
  <si>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61</t>
  </si>
  <si>
    <t>Upravy povrchů vnitřní</t>
  </si>
  <si>
    <t>611 42-1431.R00</t>
  </si>
  <si>
    <t xml:space="preserve">Oprava váp.omítek stropů do 50% plochy - štukových </t>
  </si>
  <si>
    <t>m2</t>
  </si>
  <si>
    <t>612 42-1431.R00</t>
  </si>
  <si>
    <t xml:space="preserve">Oprava vápen.omítek stěn do 50 % pl. - štukových </t>
  </si>
  <si>
    <t>97</t>
  </si>
  <si>
    <t>Prorážení otvorů</t>
  </si>
  <si>
    <t>978 01-1161.R00</t>
  </si>
  <si>
    <t xml:space="preserve">Otlučení omítek vnitřních vápenných stropů do 50 % </t>
  </si>
  <si>
    <t>978 01-3161.R00</t>
  </si>
  <si>
    <t xml:space="preserve">Otlučení omítek vnitřních stěn v rozsahu do 50 % </t>
  </si>
  <si>
    <t>979 08-1111.R00</t>
  </si>
  <si>
    <t xml:space="preserve">Odvoz suti a vybour. hmot na skládku do 1 km </t>
  </si>
  <si>
    <t>t</t>
  </si>
  <si>
    <t>979 08-1121.R00</t>
  </si>
  <si>
    <t xml:space="preserve">Příplatek k odvozu za každý další 1 km 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</si>
  <si>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</si>
  <si>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</si>
  <si>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</si>
  <si>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</si>
  <si>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979 901</t>
  </si>
  <si>
    <t xml:space="preserve">Poplatek za skládku </t>
  </si>
  <si>
    <t>99</t>
  </si>
  <si>
    <t>Staveništní přesun hmot</t>
  </si>
  <si>
    <t>999 28-1111.R00</t>
  </si>
  <si>
    <t xml:space="preserve">Přesun hmot pro opravy a údržbu do výšky 25 m </t>
  </si>
  <si>
    <t>731</t>
  </si>
  <si>
    <t>Ústřední vytápění</t>
  </si>
  <si>
    <t>731 01</t>
  </si>
  <si>
    <t xml:space="preserve">Náklady dle přílohy díl 400 </t>
  </si>
  <si>
    <t>kpl,</t>
  </si>
  <si>
    <t>732</t>
  </si>
  <si>
    <t>Předávací stanice</t>
  </si>
  <si>
    <t xml:space="preserve">Náklady dle přílohy -díl 410 </t>
  </si>
  <si>
    <t>kpl</t>
  </si>
  <si>
    <t>776</t>
  </si>
  <si>
    <t>Podlahy povlakové</t>
  </si>
  <si>
    <t>776 10-1115.R00</t>
  </si>
  <si>
    <t>Vyrovnání podkladů samonivelační hmotou tl.10-25mm</t>
  </si>
  <si>
    <t>776 10-1121.R00</t>
  </si>
  <si>
    <t xml:space="preserve">Adhezní můstek </t>
  </si>
  <si>
    <t>998 77-6201.R00</t>
  </si>
  <si>
    <t xml:space="preserve">Přesun hmot pro podlahy povlakové, výšky do 6 m </t>
  </si>
  <si>
    <t>777</t>
  </si>
  <si>
    <t>Podlahy ze syntetických hmot</t>
  </si>
  <si>
    <t>777 61-5219.R00</t>
  </si>
  <si>
    <t xml:space="preserve">Nátěrový systém proprům.podlahy vč.výztuž pásky </t>
  </si>
  <si>
    <t>998 77-7201.R00</t>
  </si>
  <si>
    <t xml:space="preserve">Přesun hmot pro podlahy syntetické, výšky do 6 m </t>
  </si>
  <si>
    <t>784</t>
  </si>
  <si>
    <t>Malby</t>
  </si>
  <si>
    <t>784 16-5622.R00</t>
  </si>
  <si>
    <t xml:space="preserve">Malba otěruvzdorná omyvatelná </t>
  </si>
  <si>
    <t>784 16-1101.R00</t>
  </si>
  <si>
    <t xml:space="preserve">Penetrace podkladu </t>
  </si>
  <si>
    <t>M24</t>
  </si>
  <si>
    <t>Montáže vzduchotechnických zař</t>
  </si>
  <si>
    <t>240 01</t>
  </si>
  <si>
    <t xml:space="preserve">Náklady dle přílohy díl 300 </t>
  </si>
  <si>
    <t>Boukalová Jarmila</t>
  </si>
  <si>
    <t>SO 050 Výrobní hala</t>
  </si>
  <si>
    <t>Sníž.energet.náročnosti pro vytápění věznice Příbram</t>
  </si>
  <si>
    <t>Boukalová</t>
  </si>
  <si>
    <t>říjen 2011</t>
  </si>
  <si>
    <t>Stavební přípomoce</t>
  </si>
  <si>
    <t>Pomocné ocelové konstrukce</t>
  </si>
  <si>
    <t xml:space="preserve">Tlakové zkoušky potrubí </t>
  </si>
  <si>
    <t>m</t>
  </si>
  <si>
    <t>Nátěry potrubí syntetické základní s 1x email. do DN 50</t>
  </si>
  <si>
    <t xml:space="preserve">Koupelnový trubkový radiátor včetně odvzdušňovacího ventilu a stěnových konzol </t>
  </si>
  <si>
    <t xml:space="preserve">Deskové radiátory včetně odvzdušňovacího ventilu a stěnových konzol </t>
  </si>
  <si>
    <t>Ruční hlavice s pojistkou proti odcizení</t>
  </si>
  <si>
    <t>ks</t>
  </si>
  <si>
    <t>G 3/4"</t>
  </si>
  <si>
    <t>Radiátorové šroubení uzavírací a vypouštěcí G 1/2"</t>
  </si>
  <si>
    <t>Radiátorový ventil regulační s přednastavením G 1/2"</t>
  </si>
  <si>
    <t>733 104</t>
  </si>
  <si>
    <t xml:space="preserve">Jímky pro tlakové a teplotní odběry </t>
  </si>
  <si>
    <t>Tlakoměr diferenciální, roz. 0-100 kPa včetně návarků</t>
  </si>
  <si>
    <t>734 117</t>
  </si>
  <si>
    <t>Teploměr kruhový s jímkou, G 3/8", rozsah 0-120 °C</t>
  </si>
  <si>
    <t>734 116</t>
  </si>
  <si>
    <t xml:space="preserve">Tlakoměr kruhový, rozsah 0-10 bar </t>
  </si>
  <si>
    <t>734 115</t>
  </si>
  <si>
    <t xml:space="preserve">Tlakoměr kruhový, rozsah 0-6 bar </t>
  </si>
  <si>
    <t>734 114</t>
  </si>
  <si>
    <t>G 5/4“</t>
  </si>
  <si>
    <t>734 113</t>
  </si>
  <si>
    <t>734 112</t>
  </si>
  <si>
    <t>734 111</t>
  </si>
  <si>
    <t>734 110</t>
  </si>
  <si>
    <t>734 109</t>
  </si>
  <si>
    <t>734 108</t>
  </si>
  <si>
    <t>734 107</t>
  </si>
  <si>
    <t>734 106</t>
  </si>
  <si>
    <t>734 105</t>
  </si>
  <si>
    <t>Odvzdušňovací kulový kohout G 3/8“</t>
  </si>
  <si>
    <t>Vypouštěcí a odvzdušňovací kulový kohout G 1/2“</t>
  </si>
  <si>
    <t>734 104</t>
  </si>
  <si>
    <t>734 103</t>
  </si>
  <si>
    <t>734 102</t>
  </si>
  <si>
    <t>734 101</t>
  </si>
  <si>
    <t>Závěsy na potrubí, konzole, objímky</t>
  </si>
  <si>
    <t>Odvzdušňovací nádoby DN 50</t>
  </si>
  <si>
    <t>733 103</t>
  </si>
  <si>
    <t>Orientační štítky na potrubí</t>
  </si>
  <si>
    <t>733 102</t>
  </si>
  <si>
    <t>733 171</t>
  </si>
  <si>
    <t>Potrubí z ocelových trubek závitových v kotelnách a strojovnách</t>
  </si>
  <si>
    <t>733 101</t>
  </si>
  <si>
    <t>732 303</t>
  </si>
  <si>
    <t>732 302</t>
  </si>
  <si>
    <t>732 301</t>
  </si>
  <si>
    <t>732 102</t>
  </si>
  <si>
    <t xml:space="preserve">   včetně tepelné izolace, jm.v. 66 kW</t>
  </si>
  <si>
    <t>732 101</t>
  </si>
  <si>
    <t>Deskový výměník z nerezových desek pájených mědí pro ohřev TV</t>
  </si>
  <si>
    <t xml:space="preserve">   ve spojích svařovaných DN 15 - DN50</t>
  </si>
  <si>
    <t>Kulový kohout G 1"</t>
  </si>
  <si>
    <t>Vyvažovací regulační ventil  s přednastavením DN 20</t>
  </si>
  <si>
    <t>Automatický odvzdušňovací ventil se zpětnou klapkou G 3/8“</t>
  </si>
  <si>
    <t xml:space="preserve">Teplovzdušná nástěnná vytápěcí jednotka cirkulační včetně sekundární žaluzie </t>
  </si>
  <si>
    <t>a stěnových konzol, výměník Cu/Al, dvouřadý výměník, velikost 1 - jm.v. 6,7 kW</t>
  </si>
  <si>
    <t>dvoustupňový motor, el.en. 400 V, 0,05 kW</t>
  </si>
  <si>
    <t>a stěnových konzol, výměník Cu/Al, dvouřadý výměník, velikost 2 - jm.v. 11,3 kW</t>
  </si>
  <si>
    <t>dvoustupňový motor, el.en. 400 V, 0,12 kW</t>
  </si>
  <si>
    <t>a stěnových konzol, výměník Cu/Al, dvouřadý výměník, velikost 2 - jm.v. 12,8 kW</t>
  </si>
  <si>
    <t>Dálkové ovládání nástěnných jednotek podle prostorové teploty, přepínání stupňů a vypínání NJ</t>
  </si>
  <si>
    <t xml:space="preserve">s dálkovým ovladačem </t>
  </si>
  <si>
    <t xml:space="preserve"> typ 22-600/600</t>
  </si>
  <si>
    <t>typ 22-600/800</t>
  </si>
  <si>
    <t>typ 22-600/1200</t>
  </si>
  <si>
    <t>typ 22-900/600</t>
  </si>
  <si>
    <t>typ 33-600/1000</t>
  </si>
  <si>
    <t>typ 33-600/1200</t>
  </si>
  <si>
    <t>typ 33-600/1800 (V-Š 3/4")</t>
  </si>
  <si>
    <t>typ 33-900/1600 (V-Š 3/4")</t>
  </si>
  <si>
    <t>výška 1830/1000 mm</t>
  </si>
  <si>
    <t>Tepelná izolace potrubí a kolen vedeného pod stropem, z polyetylenu tl. 25 mm do DN 50</t>
  </si>
  <si>
    <t>733 111</t>
  </si>
  <si>
    <t>celkem za</t>
  </si>
  <si>
    <t>731 Ústřední vytápění</t>
  </si>
  <si>
    <t xml:space="preserve"> 734 106</t>
  </si>
  <si>
    <t>735 201</t>
  </si>
  <si>
    <t>735 202</t>
  </si>
  <si>
    <t>735 203</t>
  </si>
  <si>
    <t>735 204</t>
  </si>
  <si>
    <t xml:space="preserve">Akumulační nádoba pro TV atypická, s magneziovou anodou, PN 10, včetně tepelné izolace, </t>
  </si>
  <si>
    <t xml:space="preserve">   objem 2500 l, d=1000 mm</t>
  </si>
  <si>
    <t>Čerpadlo s plynulou regulací otáček v závislosti na tlakové diferenci DN 25/6, G = 1,66 m3/h, el. 230 V</t>
  </si>
  <si>
    <t>Čerpadlo s plynulou regulací otáček v závislosti na tlakové diferenci DN 40/6, G = 6,7 m3/h, el. 230 V</t>
  </si>
  <si>
    <t>Čerpadlo třístupňové DN15/6, G = 0,43 m3/h, el. 230 V</t>
  </si>
  <si>
    <t>Čerpadlo třístupňové DN25/6, G = 2,15 m3/h, el. 230 V</t>
  </si>
  <si>
    <t>Čerpadlo  třístupňové, dobíjecí okruh TV, DN25/10, G = 1,4 m3/h, el. 230 V</t>
  </si>
  <si>
    <t xml:space="preserve">   ve spojích svařovaných do DN 50</t>
  </si>
  <si>
    <t xml:space="preserve">Potrubí dobíjecího okruhu TV ze síťovaného polyethylenu PEX-a, max teplota 70°C, </t>
  </si>
  <si>
    <t>PN 10 bar, včetně  spojovacích armatur a fitinek DN 25</t>
  </si>
  <si>
    <t>Uzavírací ventil s lineární škrticí charakteristikou  - armatury na vstupu do PS, DN 50</t>
  </si>
  <si>
    <t>Vyvažovací regulační ventil  s přednastavením DN 40</t>
  </si>
  <si>
    <t>DN 50</t>
  </si>
  <si>
    <t>Regulátor diferenčního tlaku plynule nastavitelný, montáž do zpětného potrubí,</t>
  </si>
  <si>
    <t>včetně kapiláry do přívodního potrubí a návarku 1/4“,</t>
  </si>
  <si>
    <t>se schopností regulovat až po úplné uzavření, PN 25, DN 40</t>
  </si>
  <si>
    <t>Mezipřírubová uzavírací klapka včetně přírub DN50/6</t>
  </si>
  <si>
    <t>Filtr přírubový s výměnnou vložkou DN  50/16</t>
  </si>
  <si>
    <t>Pojistný ventil G = 1,40 m3/h,  otv.př. 10 bar  - dobíjecí okruh TV</t>
  </si>
  <si>
    <t>Kulový kohout G 3/4“</t>
  </si>
  <si>
    <t>G 1“</t>
  </si>
  <si>
    <t>G 2“</t>
  </si>
  <si>
    <t>Filtr závitový s výměnnou vložkou G 3/4“</t>
  </si>
  <si>
    <t>Zpětný ventil G 3/4"</t>
  </si>
  <si>
    <t>Vyvažovací regulační ventil s přednastavením a vypouštěním G 3/4"</t>
  </si>
  <si>
    <t>Nátěry potrubí syntetické základní do DN 50</t>
  </si>
  <si>
    <t>Tepelná izolace potrubí a kolen z polyetylenu tl. 25 mm do DN 50</t>
  </si>
  <si>
    <t>Izolace potrubí a kolen z minerální vlny s povrchovou úpravou AL folií vyztuženou</t>
  </si>
  <si>
    <t xml:space="preserve"> tl. 30 mm  - d 60 mm</t>
  </si>
  <si>
    <t>732 304</t>
  </si>
  <si>
    <t>732 305</t>
  </si>
  <si>
    <t>Doplňkové konstrukce z ocelového válc. materiálu včetně nátěrů</t>
  </si>
  <si>
    <t>734 118</t>
  </si>
  <si>
    <t>734 119</t>
  </si>
  <si>
    <t>734 120</t>
  </si>
  <si>
    <t>734 121</t>
  </si>
  <si>
    <t>734 122</t>
  </si>
  <si>
    <t>734 123</t>
  </si>
  <si>
    <t>734 124</t>
  </si>
  <si>
    <t>734 125</t>
  </si>
  <si>
    <t>734 126</t>
  </si>
  <si>
    <t>734 127</t>
  </si>
  <si>
    <t>732 Předávací stanice</t>
  </si>
  <si>
    <t/>
  </si>
  <si>
    <t>M 24 Vzduchotechnika</t>
  </si>
  <si>
    <t>ZASLEPENÍ ČTYŘHRANNÉ TROUBY
SKUPINY I. Z POZINKOVANÉHO PLECHU</t>
  </si>
  <si>
    <t>bm</t>
  </si>
  <si>
    <t>ČTYŘHRANNÉ POTRUBÍ SKUPINY I.
MATERIÁL POZINKOVANÝ PLECH</t>
  </si>
  <si>
    <t>tl 40mm</t>
  </si>
  <si>
    <t>1.6</t>
  </si>
  <si>
    <t>TEPELNÉ IZOLACE POTRUBÍ DLE
OZNAČENÍ NA VÝKRESU:
IZOLACE POTRUBÍ DESKOU
Z MINERÁLNÍ PLSTI  1x POLEP
AL FOLIÍ NA TRNY</t>
  </si>
  <si>
    <t>1.5</t>
  </si>
  <si>
    <t>1.4</t>
  </si>
  <si>
    <t>VYÚSTKA PRŮMYSLOVÁ</t>
  </si>
  <si>
    <t>1.3</t>
  </si>
  <si>
    <t>PROTIDEŠŤOVÁ ŽALUZIE HLINÍKOVÁ</t>
  </si>
  <si>
    <t>BUŇKOVÝ TLUMIČ HLUKU s děrovaným plechem</t>
  </si>
  <si>
    <t>1.2</t>
  </si>
  <si>
    <t>SIFON</t>
  </si>
  <si>
    <t>KLAPKY NA SÁNÍ A NA PŘÍVODU</t>
  </si>
  <si>
    <t>DESKOVÝ REKUPERÁTOR</t>
  </si>
  <si>
    <t>KOMPAKTNÍ VZDUCHOTECHNICKÁ JEDNOTKA V PODSTROPNÍM PROVEDENÍ</t>
  </si>
  <si>
    <t>1.1</t>
  </si>
  <si>
    <t>Vzduchotechnika</t>
  </si>
  <si>
    <t>M 24</t>
  </si>
  <si>
    <t>Poz</t>
  </si>
  <si>
    <t>PŘÍVOD VZDUCHU: 1100m3/h</t>
  </si>
  <si>
    <t>VENTILÁTOR: příkon 0,37kW, proud 3,89A, napětí 400V</t>
  </si>
  <si>
    <t>TLAK: 150Pa</t>
  </si>
  <si>
    <t>VODNÍ OHŘÍVAČ: výkon 10kW, voda 80/60°C</t>
  </si>
  <si>
    <t>ODVOD VZDUCHU: 1100m3/h</t>
  </si>
  <si>
    <t>FILTR: G4</t>
  </si>
  <si>
    <t>500x200x1000 náběhy na obou koncích tlumiče</t>
  </si>
  <si>
    <t>500x250</t>
  </si>
  <si>
    <t>200x100 jednořadá R1</t>
  </si>
  <si>
    <t>400x100 jednořadá R1</t>
  </si>
  <si>
    <t>400x100 dvouřadá s regulací R2</t>
  </si>
  <si>
    <t>MŘÍŽKY STĚNOVÉ</t>
  </si>
  <si>
    <t>200X100</t>
  </si>
  <si>
    <t>400X100</t>
  </si>
  <si>
    <t>500x200</t>
  </si>
  <si>
    <t>PROTIPOŽ.IZOLACE POTRUBÍ DLE
OZNAČENÍ NA VÝKRESU:
IZOLACE DESKOU Z MIN.PLSTI
1x POLEP. AL FOLIÍ</t>
  </si>
  <si>
    <t>tl. 40 mm odolnost 30 min</t>
  </si>
  <si>
    <t xml:space="preserve"> do obvodu 1500 30% tvarovek</t>
  </si>
  <si>
    <t xml:space="preserve"> do obvodu 1050 20% tvarovek</t>
  </si>
  <si>
    <t xml:space="preserve"> do obvodu 650 30% tvarovek</t>
  </si>
  <si>
    <t xml:space="preserve"> do obvodu 1500</t>
  </si>
  <si>
    <t xml:space="preserve"> do obvodu 1050</t>
  </si>
  <si>
    <t>M36 Měření a regulace</t>
  </si>
  <si>
    <t>Vypracování výrobní dokumentace M + R</t>
  </si>
  <si>
    <t>360 50</t>
  </si>
  <si>
    <t>Revize včetně revizní zprávy</t>
  </si>
  <si>
    <t>360 49</t>
  </si>
  <si>
    <t>Seřízení ma uvedení do provozu</t>
  </si>
  <si>
    <t>360 48</t>
  </si>
  <si>
    <t>Vypracování SW podstanice</t>
  </si>
  <si>
    <t>360 47</t>
  </si>
  <si>
    <t>Převodník metalika-optika</t>
  </si>
  <si>
    <t>360 46</t>
  </si>
  <si>
    <t>Ovládací panel pro montáž na čelní desku rozváděče</t>
  </si>
  <si>
    <t>360 45</t>
  </si>
  <si>
    <t>360 44</t>
  </si>
  <si>
    <t>360 43</t>
  </si>
  <si>
    <t xml:space="preserve">  </t>
  </si>
  <si>
    <t>360 42</t>
  </si>
  <si>
    <t>Vodič CYA 6 mm2, žlutozelený</t>
  </si>
  <si>
    <t>360 41</t>
  </si>
  <si>
    <t>Ukončení kabelů smršťovací záklopkou</t>
  </si>
  <si>
    <t>360 40</t>
  </si>
  <si>
    <t>360 39</t>
  </si>
  <si>
    <t>Krabice se svorkama  na povrch (Acidur)</t>
  </si>
  <si>
    <t>360 38</t>
  </si>
  <si>
    <t>kg</t>
  </si>
  <si>
    <t>Materiál úhelník 35x35x3</t>
  </si>
  <si>
    <t>360 37</t>
  </si>
  <si>
    <t>360 36</t>
  </si>
  <si>
    <t>Kotevní destička</t>
  </si>
  <si>
    <t>360 35</t>
  </si>
  <si>
    <t>360 34</t>
  </si>
  <si>
    <t>Žlab MARS 125x50 včetně kolen, podpěr a vík</t>
  </si>
  <si>
    <t>360 33</t>
  </si>
  <si>
    <t>360 32</t>
  </si>
  <si>
    <t>Žlab MARS 62x50 včetně kolen, podpěr a vík</t>
  </si>
  <si>
    <t>360 31</t>
  </si>
  <si>
    <t>360 30</t>
  </si>
  <si>
    <t>Kabel LAM TWIN 4x2x0,5 pevně uložený</t>
  </si>
  <si>
    <t>360 29</t>
  </si>
  <si>
    <t>360 28</t>
  </si>
  <si>
    <t>Kabel CYKY 5J x 1, 5 pevně uložený</t>
  </si>
  <si>
    <t>360 27</t>
  </si>
  <si>
    <t>360 26</t>
  </si>
  <si>
    <t>Kabel CYKY 3J x 1, 5 pevně uložený</t>
  </si>
  <si>
    <t>360 25</t>
  </si>
  <si>
    <t>360 24</t>
  </si>
  <si>
    <t>Kabel JYSTY 2P x 0,8 pevně uložený</t>
  </si>
  <si>
    <t>360 23</t>
  </si>
  <si>
    <t>KABELY A KONSTRUKCE VČETNĚ NÁTĚRŮ</t>
  </si>
  <si>
    <t xml:space="preserve">Jednopólový vypínač pro nástěnnou montáž, IP44 </t>
  </si>
  <si>
    <t>360 22</t>
  </si>
  <si>
    <t>Zářivkové svítidlo, 2x36W, přisazené, IP54</t>
  </si>
  <si>
    <t>360 21</t>
  </si>
  <si>
    <t>360 20</t>
  </si>
  <si>
    <t>360 19</t>
  </si>
  <si>
    <t>360 18</t>
  </si>
  <si>
    <t>360 17</t>
  </si>
  <si>
    <t>360 16</t>
  </si>
  <si>
    <t>360 15</t>
  </si>
  <si>
    <t>360 14</t>
  </si>
  <si>
    <t>360 13</t>
  </si>
  <si>
    <t>360 12</t>
  </si>
  <si>
    <t>12</t>
  </si>
  <si>
    <t>360 11</t>
  </si>
  <si>
    <t>11</t>
  </si>
  <si>
    <t>360 10</t>
  </si>
  <si>
    <t>10</t>
  </si>
  <si>
    <t>360 09</t>
  </si>
  <si>
    <t>9</t>
  </si>
  <si>
    <t>360 08</t>
  </si>
  <si>
    <t>8</t>
  </si>
  <si>
    <t>360 07</t>
  </si>
  <si>
    <t>7</t>
  </si>
  <si>
    <t xml:space="preserve">Průchodka </t>
  </si>
  <si>
    <t>360 06</t>
  </si>
  <si>
    <t>6</t>
  </si>
  <si>
    <t>360,05</t>
  </si>
  <si>
    <t>5</t>
  </si>
  <si>
    <t>360 04</t>
  </si>
  <si>
    <t>4</t>
  </si>
  <si>
    <t xml:space="preserve">Jímka </t>
  </si>
  <si>
    <t>360 03</t>
  </si>
  <si>
    <t>360 02</t>
  </si>
  <si>
    <t>360 01</t>
  </si>
  <si>
    <t>Měřící a regulační zařízení</t>
  </si>
  <si>
    <t>M 36</t>
  </si>
  <si>
    <t>SO 050 výrobní hala</t>
  </si>
  <si>
    <t>Čidlo teploty tyčové , 86/1-2x,87/1,88/1,89/1,90/1,90/3,91/1,106/1</t>
  </si>
  <si>
    <t>Prostorový snímač teploty ,88/2,91/4</t>
  </si>
  <si>
    <t>Stonkový termostat, 30 až 90 st.C, 91/2-3x</t>
  </si>
  <si>
    <t>Snímač tlaku , 0-10V, 0-6B,86/2,</t>
  </si>
  <si>
    <t>Kanálový teploměr, 105/1-3x</t>
  </si>
  <si>
    <t>Zámrazový termostat, 106/2</t>
  </si>
  <si>
    <t>Servopohon klapky, 24V, 50 Hz, 0-10V, 106/2</t>
  </si>
  <si>
    <t>Servopohon klapky, 230, 50 Hz,3 bod.,106/4</t>
  </si>
  <si>
    <t>Servopohon klapky, s pružinovým uzávěrem, 230V, 50 Hz, 106/3</t>
  </si>
  <si>
    <t>Snímač tlakové diference, 0-10OPa, 0-10V, 106/5</t>
  </si>
  <si>
    <t>Diferenční manostat, 0-300Pa, 107/1-2x, 107/2-2x</t>
  </si>
  <si>
    <t>Snímač zaplavení včetně elektrod, 91/3</t>
  </si>
  <si>
    <t>Havarijní ventil s elektrohydraulickým uzávěrem, DN 50, PN25, pohon 230V,50 Hz, 68/5</t>
  </si>
  <si>
    <t>ROZVÁDĚČ RA-050</t>
  </si>
  <si>
    <t xml:space="preserve"> Skříňový rozváděč, šířka 800, výška 2000, hloubka 400 mm, přívod a vývody horem,včetně jističů,relé,motorových spouštěčů, stykačů, prodrátování,  svorek, přepínačů, signálek a pod, </t>
  </si>
  <si>
    <t>Podstanice řídícího systému pro  AI=20,DI=20, AO=10, DO=12</t>
  </si>
  <si>
    <t>SOFTWARE objektu 050</t>
  </si>
  <si>
    <t>Trojcestný směšovací ventil kv=25,0 m3/hod, PN16,pohon 24V, 0-10V, 87/3,</t>
  </si>
  <si>
    <r>
      <t xml:space="preserve">Trojcestný směšovací ventil </t>
    </r>
    <r>
      <rPr>
        <sz val="8"/>
        <color indexed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kv=1,6m3/hod, PN16,pohon 24V, 0-10V, 89/3,</t>
    </r>
  </si>
  <si>
    <r>
      <t xml:space="preserve">Trojcestný směšovací ventil </t>
    </r>
    <r>
      <rPr>
        <sz val="8"/>
        <color indexed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kv=4,0m3/hod, PN16,pohon 24V, 0-10V, 88/3,</t>
    </r>
  </si>
  <si>
    <r>
      <t xml:space="preserve">Trojcestný směšovací ventil </t>
    </r>
    <r>
      <rPr>
        <sz val="8"/>
        <color indexed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kv=10m3/hod, PN16,pohon 24V, 0-10V, 90/2,</t>
    </r>
  </si>
  <si>
    <t>360 51</t>
  </si>
  <si>
    <t>360 52</t>
  </si>
  <si>
    <t>360 53</t>
  </si>
  <si>
    <t>360 54</t>
  </si>
  <si>
    <t>360 55</t>
  </si>
  <si>
    <t>360 56</t>
  </si>
  <si>
    <t>360 57</t>
  </si>
  <si>
    <t>360 59</t>
  </si>
  <si>
    <t>360 60</t>
  </si>
  <si>
    <t>360 61</t>
  </si>
  <si>
    <t>360 62</t>
  </si>
  <si>
    <t>360 63</t>
  </si>
  <si>
    <t>360 64</t>
  </si>
  <si>
    <t>360 65</t>
  </si>
  <si>
    <t>360 66</t>
  </si>
  <si>
    <t>,</t>
  </si>
  <si>
    <t>M36</t>
  </si>
  <si>
    <t>Měření a regulace</t>
  </si>
  <si>
    <t>Náklady dle přílohy díl 700</t>
  </si>
  <si>
    <t>KPL</t>
  </si>
  <si>
    <t xml:space="preserve">Stavební přípomoce </t>
  </si>
  <si>
    <t>727 01</t>
  </si>
  <si>
    <t>Zednické výpomoce</t>
  </si>
  <si>
    <t>727</t>
  </si>
  <si>
    <t xml:space="preserve">Přesun hmot pro vnitřní vodovod, výšky do 6 m </t>
  </si>
  <si>
    <t>998 72-2201.R00</t>
  </si>
  <si>
    <t xml:space="preserve">Proplach a dezinfekce vodovod.potrubí DN 80 </t>
  </si>
  <si>
    <t>722 29-0234.R00</t>
  </si>
  <si>
    <t xml:space="preserve">Zkouška tlaku potrubí závitového DN 50 </t>
  </si>
  <si>
    <t>722 29-0226.R00</t>
  </si>
  <si>
    <t xml:space="preserve">Pozink.žlábky pro potrubí pod stropem DN 40 </t>
  </si>
  <si>
    <t>722 17-9001</t>
  </si>
  <si>
    <t xml:space="preserve">Potrubí z PPR  D 40/6,7 mm+ izol.tepelná tl 25mm </t>
  </si>
  <si>
    <t>722 17-2334.R00</t>
  </si>
  <si>
    <t xml:space="preserve">Potrubí z PPR D 40/5,5 mm + izol.tepelná tl 9mm </t>
  </si>
  <si>
    <t>722 17-2314.R00</t>
  </si>
  <si>
    <t xml:space="preserve">Zpětná klapka DN 32 </t>
  </si>
  <si>
    <t>722 23-1064</t>
  </si>
  <si>
    <t xml:space="preserve">kulový kohout vypouštěcí  DN32 </t>
  </si>
  <si>
    <t>722 22-2324</t>
  </si>
  <si>
    <t xml:space="preserve">Nádoba expanzní na pitnou vodu 80l </t>
  </si>
  <si>
    <t>724 30-9001</t>
  </si>
  <si>
    <t>kus</t>
  </si>
  <si>
    <t xml:space="preserve">Ventil pojistný , G 1 </t>
  </si>
  <si>
    <t>722 23-1163.R00</t>
  </si>
  <si>
    <t xml:space="preserve">Tlakoměr deformační 0-10 MPa , D 160 </t>
  </si>
  <si>
    <t>734 42-1130.R00</t>
  </si>
  <si>
    <t xml:space="preserve">Teploměr přímý s pouzdrem </t>
  </si>
  <si>
    <t>734 41-1111.R00</t>
  </si>
  <si>
    <t xml:space="preserve">Napojení plast.potrubí na stáv.potrubí pozink </t>
  </si>
  <si>
    <t>722 17-9002</t>
  </si>
  <si>
    <t xml:space="preserve">Demontáž nepotřebných rozvodů vody a zařízení </t>
  </si>
  <si>
    <t>722 133-9001</t>
  </si>
  <si>
    <t>Vnitřní vodovod</t>
  </si>
  <si>
    <t>722</t>
  </si>
  <si>
    <t xml:space="preserve">Přesun hmot pro vnitřní kanalizaci, výšky do 6 m </t>
  </si>
  <si>
    <t>998 72-1201.R00</t>
  </si>
  <si>
    <t xml:space="preserve">Zkouška těsnosti kanalizace vodou DN 125 </t>
  </si>
  <si>
    <t>721 29-0111.R00</t>
  </si>
  <si>
    <t xml:space="preserve">Potrubí HT připojovací DN 32 x 1,8 mm </t>
  </si>
  <si>
    <t>721 17-6101.R00</t>
  </si>
  <si>
    <t>Vnitřní kanalizace</t>
  </si>
  <si>
    <t>721</t>
  </si>
  <si>
    <t>SO 057 Krizové centrum</t>
  </si>
  <si>
    <t>720 Zdravotní instalace celkem</t>
  </si>
  <si>
    <t>720</t>
  </si>
  <si>
    <t>Zdravotní instalace</t>
  </si>
  <si>
    <t>720 101</t>
  </si>
  <si>
    <t>Náklady dle přílohy díl 200</t>
  </si>
  <si>
    <t xml:space="preserve">PROTIPOŽÁRNÍ KLAPKA TĚSNÁ  </t>
  </si>
  <si>
    <t>90 min 500x200</t>
  </si>
</sst>
</file>

<file path=xl/styles.xml><?xml version="1.0" encoding="utf-8"?>
<styleSheet xmlns="http://schemas.openxmlformats.org/spreadsheetml/2006/main">
  <numFmts count="3">
    <numFmt numFmtId="164" formatCode="#,##0\ &quot;Kč&quot;"/>
    <numFmt numFmtId="165" formatCode="#,##0.00_ ;[Red]\-#,##0.00\ "/>
    <numFmt numFmtId="166" formatCode="#,##0_ ;[Red]\-#,##0\ "/>
  </numFmts>
  <fonts count="4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Arial CE"/>
      <charset val="238"/>
    </font>
    <font>
      <b/>
      <i/>
      <sz val="10"/>
      <name val="Arial CE"/>
      <charset val="238"/>
    </font>
    <font>
      <sz val="8"/>
      <name val="Arial CE"/>
      <charset val="238"/>
    </font>
    <font>
      <sz val="8"/>
      <name val="Arial"/>
      <family val="2"/>
    </font>
    <font>
      <i/>
      <sz val="8"/>
      <name val="Arial CE"/>
      <charset val="238"/>
    </font>
    <font>
      <sz val="10"/>
      <name val="Arial"/>
      <family val="2"/>
      <charset val="238"/>
    </font>
    <font>
      <sz val="10"/>
      <name val="Arial"/>
      <charset val="238"/>
    </font>
    <font>
      <b/>
      <sz val="8"/>
      <name val="Arial CE"/>
      <family val="2"/>
      <charset val="238"/>
    </font>
    <font>
      <b/>
      <i/>
      <sz val="10"/>
      <name val="Arial CE"/>
    </font>
    <font>
      <b/>
      <i/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sz val="8"/>
      <color indexed="8"/>
      <name val="Arial"/>
      <family val="2"/>
      <charset val="238"/>
    </font>
    <font>
      <b/>
      <sz val="11"/>
      <color indexed="8"/>
      <name val="Segoe UI"/>
      <family val="2"/>
      <charset val="238"/>
    </font>
    <font>
      <i/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10"/>
      <name val="Arial"/>
      <family val="2"/>
      <charset val="238"/>
    </font>
    <font>
      <b/>
      <i/>
      <sz val="11"/>
      <name val="Arial CE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6">
    <xf numFmtId="0" fontId="0" fillId="0" borderId="0"/>
    <xf numFmtId="0" fontId="20" fillId="0" borderId="0"/>
    <xf numFmtId="0" fontId="25" fillId="0" borderId="0"/>
    <xf numFmtId="0" fontId="26" fillId="0" borderId="0"/>
    <xf numFmtId="0" fontId="39" fillId="0" borderId="0"/>
    <xf numFmtId="0" fontId="9" fillId="0" borderId="0"/>
  </cellStyleXfs>
  <cellXfs count="29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5" fillId="0" borderId="21" xfId="0" applyFont="1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centerContinuous"/>
    </xf>
    <xf numFmtId="0" fontId="5" fillId="0" borderId="22" xfId="0" applyFont="1" applyBorder="1" applyAlignment="1">
      <alignment horizontal="centerContinuous"/>
    </xf>
    <xf numFmtId="0" fontId="0" fillId="0" borderId="22" xfId="0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26" xfId="0" applyNumberFormat="1" applyBorder="1"/>
    <xf numFmtId="0" fontId="0" fillId="0" borderId="27" xfId="0" applyBorder="1"/>
    <xf numFmtId="3" fontId="0" fillId="0" borderId="28" xfId="0" applyNumberFormat="1" applyBorder="1"/>
    <xf numFmtId="0" fontId="0" fillId="0" borderId="29" xfId="0" applyBorder="1"/>
    <xf numFmtId="3" fontId="0" fillId="0" borderId="15" xfId="0" applyNumberFormat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7" fillId="0" borderId="14" xfId="0" applyFont="1" applyBorder="1"/>
    <xf numFmtId="3" fontId="0" fillId="0" borderId="33" xfId="0" applyNumberFormat="1" applyBorder="1"/>
    <xf numFmtId="0" fontId="0" fillId="0" borderId="34" xfId="0" applyBorder="1"/>
    <xf numFmtId="3" fontId="0" fillId="0" borderId="35" xfId="0" applyNumberFormat="1" applyBorder="1"/>
    <xf numFmtId="0" fontId="0" fillId="0" borderId="36" xfId="0" applyBorder="1"/>
    <xf numFmtId="0" fontId="0" fillId="0" borderId="37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4" fontId="0" fillId="0" borderId="15" xfId="0" applyNumberFormat="1" applyBorder="1"/>
    <xf numFmtId="164" fontId="0" fillId="0" borderId="0" xfId="0" applyNumberFormat="1" applyBorder="1"/>
    <xf numFmtId="0" fontId="6" fillId="0" borderId="34" xfId="0" applyFont="1" applyFill="1" applyBorder="1"/>
    <xf numFmtId="0" fontId="6" fillId="0" borderId="35" xfId="0" applyFont="1" applyFill="1" applyBorder="1"/>
    <xf numFmtId="0" fontId="6" fillId="0" borderId="38" xfId="0" applyFont="1" applyFill="1" applyBorder="1"/>
    <xf numFmtId="164" fontId="6" fillId="0" borderId="35" xfId="0" applyNumberFormat="1" applyFont="1" applyFill="1" applyBorder="1"/>
    <xf numFmtId="0" fontId="6" fillId="0" borderId="39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0" xfId="5" applyFont="1" applyBorder="1"/>
    <xf numFmtId="0" fontId="9" fillId="0" borderId="40" xfId="5" applyBorder="1"/>
    <xf numFmtId="0" fontId="9" fillId="0" borderId="40" xfId="5" applyBorder="1" applyAlignment="1">
      <alignment horizontal="right"/>
    </xf>
    <xf numFmtId="0" fontId="9" fillId="0" borderId="40" xfId="5" applyFont="1" applyBorder="1"/>
    <xf numFmtId="0" fontId="0" fillId="0" borderId="40" xfId="0" applyNumberFormat="1" applyBorder="1" applyAlignment="1">
      <alignment horizontal="left"/>
    </xf>
    <xf numFmtId="0" fontId="0" fillId="0" borderId="41" xfId="0" applyNumberFormat="1" applyBorder="1"/>
    <xf numFmtId="0" fontId="3" fillId="0" borderId="42" xfId="5" applyFont="1" applyBorder="1"/>
    <xf numFmtId="0" fontId="9" fillId="0" borderId="42" xfId="5" applyBorder="1"/>
    <xf numFmtId="0" fontId="9" fillId="0" borderId="42" xfId="5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1" xfId="0" applyNumberFormat="1" applyFont="1" applyFill="1" applyBorder="1"/>
    <xf numFmtId="0" fontId="5" fillId="0" borderId="22" xfId="0" applyFont="1" applyFill="1" applyBorder="1"/>
    <xf numFmtId="0" fontId="5" fillId="0" borderId="23" xfId="0" applyFont="1" applyFill="1" applyBorder="1"/>
    <xf numFmtId="0" fontId="5" fillId="0" borderId="43" xfId="0" applyFont="1" applyFill="1" applyBorder="1"/>
    <xf numFmtId="0" fontId="5" fillId="0" borderId="44" xfId="0" applyFont="1" applyFill="1" applyBorder="1"/>
    <xf numFmtId="0" fontId="5" fillId="0" borderId="45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1" xfId="0" applyFont="1" applyFill="1" applyBorder="1"/>
    <xf numFmtId="3" fontId="5" fillId="0" borderId="23" xfId="0" applyNumberFormat="1" applyFont="1" applyFill="1" applyBorder="1"/>
    <xf numFmtId="3" fontId="5" fillId="0" borderId="43" xfId="0" applyNumberFormat="1" applyFont="1" applyFill="1" applyBorder="1"/>
    <xf numFmtId="3" fontId="5" fillId="0" borderId="44" xfId="0" applyNumberFormat="1" applyFont="1" applyFill="1" applyBorder="1"/>
    <xf numFmtId="3" fontId="5" fillId="0" borderId="45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27" xfId="0" applyFont="1" applyFill="1" applyBorder="1"/>
    <xf numFmtId="0" fontId="11" fillId="0" borderId="28" xfId="0" applyFont="1" applyFill="1" applyBorder="1"/>
    <xf numFmtId="0" fontId="0" fillId="0" borderId="46" xfId="0" applyFill="1" applyBorder="1"/>
    <xf numFmtId="0" fontId="11" fillId="0" borderId="47" xfId="0" applyFont="1" applyFill="1" applyBorder="1" applyAlignment="1">
      <alignment horizontal="right"/>
    </xf>
    <xf numFmtId="0" fontId="11" fillId="0" borderId="28" xfId="0" applyFont="1" applyFill="1" applyBorder="1" applyAlignment="1">
      <alignment horizontal="right"/>
    </xf>
    <xf numFmtId="0" fontId="11" fillId="0" borderId="29" xfId="0" applyFont="1" applyFill="1" applyBorder="1" applyAlignment="1">
      <alignment horizontal="center"/>
    </xf>
    <xf numFmtId="4" fontId="12" fillId="0" borderId="28" xfId="0" applyNumberFormat="1" applyFont="1" applyFill="1" applyBorder="1" applyAlignment="1">
      <alignment horizontal="right"/>
    </xf>
    <xf numFmtId="4" fontId="12" fillId="0" borderId="46" xfId="0" applyNumberFormat="1" applyFont="1" applyFill="1" applyBorder="1" applyAlignment="1">
      <alignment horizontal="right"/>
    </xf>
    <xf numFmtId="0" fontId="0" fillId="0" borderId="34" xfId="0" applyFill="1" applyBorder="1"/>
    <xf numFmtId="0" fontId="5" fillId="0" borderId="35" xfId="0" applyFont="1" applyFill="1" applyBorder="1"/>
    <xf numFmtId="0" fontId="0" fillId="0" borderId="35" xfId="0" applyFill="1" applyBorder="1"/>
    <xf numFmtId="4" fontId="0" fillId="0" borderId="48" xfId="0" applyNumberFormat="1" applyFill="1" applyBorder="1"/>
    <xf numFmtId="4" fontId="0" fillId="0" borderId="34" xfId="0" applyNumberFormat="1" applyFill="1" applyBorder="1"/>
    <xf numFmtId="4" fontId="0" fillId="0" borderId="35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5"/>
    <xf numFmtId="0" fontId="9" fillId="0" borderId="0" xfId="5" applyFill="1"/>
    <xf numFmtId="0" fontId="14" fillId="0" borderId="0" xfId="5" applyFont="1" applyFill="1" applyAlignment="1">
      <alignment horizontal="centerContinuous"/>
    </xf>
    <xf numFmtId="0" fontId="15" fillId="0" borderId="0" xfId="5" applyFont="1" applyFill="1" applyAlignment="1">
      <alignment horizontal="centerContinuous"/>
    </xf>
    <xf numFmtId="0" fontId="15" fillId="0" borderId="0" xfId="5" applyFont="1" applyFill="1" applyAlignment="1">
      <alignment horizontal="right"/>
    </xf>
    <xf numFmtId="0" fontId="3" fillId="0" borderId="40" xfId="5" applyFont="1" applyFill="1" applyBorder="1"/>
    <xf numFmtId="0" fontId="9" fillId="0" borderId="40" xfId="5" applyFill="1" applyBorder="1"/>
    <xf numFmtId="0" fontId="10" fillId="0" borderId="40" xfId="5" applyFont="1" applyFill="1" applyBorder="1" applyAlignment="1">
      <alignment horizontal="right"/>
    </xf>
    <xf numFmtId="0" fontId="9" fillId="0" borderId="40" xfId="5" applyFill="1" applyBorder="1" applyAlignment="1">
      <alignment horizontal="left"/>
    </xf>
    <xf numFmtId="0" fontId="9" fillId="0" borderId="41" xfId="5" applyFill="1" applyBorder="1"/>
    <xf numFmtId="0" fontId="3" fillId="0" borderId="42" xfId="5" applyFont="1" applyFill="1" applyBorder="1"/>
    <xf numFmtId="0" fontId="9" fillId="0" borderId="42" xfId="5" applyFill="1" applyBorder="1"/>
    <xf numFmtId="0" fontId="10" fillId="0" borderId="0" xfId="5" applyFont="1" applyFill="1"/>
    <xf numFmtId="0" fontId="9" fillId="0" borderId="0" xfId="5" applyFont="1" applyFill="1"/>
    <xf numFmtId="0" fontId="9" fillId="0" borderId="0" xfId="5" applyFill="1" applyAlignment="1">
      <alignment horizontal="right"/>
    </xf>
    <xf numFmtId="0" fontId="9" fillId="0" borderId="0" xfId="5" applyFill="1" applyAlignment="1"/>
    <xf numFmtId="49" fontId="4" fillId="0" borderId="49" xfId="5" applyNumberFormat="1" applyFont="1" applyFill="1" applyBorder="1"/>
    <xf numFmtId="0" fontId="4" fillId="0" borderId="30" xfId="5" applyFont="1" applyFill="1" applyBorder="1" applyAlignment="1">
      <alignment horizontal="center"/>
    </xf>
    <xf numFmtId="0" fontId="4" fillId="0" borderId="30" xfId="5" applyNumberFormat="1" applyFont="1" applyFill="1" applyBorder="1" applyAlignment="1">
      <alignment horizontal="center"/>
    </xf>
    <xf numFmtId="0" fontId="4" fillId="0" borderId="49" xfId="5" applyFont="1" applyFill="1" applyBorder="1" applyAlignment="1">
      <alignment horizontal="center"/>
    </xf>
    <xf numFmtId="0" fontId="5" fillId="0" borderId="50" xfId="5" applyFont="1" applyFill="1" applyBorder="1" applyAlignment="1">
      <alignment horizontal="center"/>
    </xf>
    <xf numFmtId="49" fontId="5" fillId="0" borderId="50" xfId="5" applyNumberFormat="1" applyFont="1" applyFill="1" applyBorder="1" applyAlignment="1">
      <alignment horizontal="left"/>
    </xf>
    <xf numFmtId="0" fontId="5" fillId="0" borderId="50" xfId="5" applyFont="1" applyFill="1" applyBorder="1"/>
    <xf numFmtId="0" fontId="9" fillId="0" borderId="50" xfId="5" applyFill="1" applyBorder="1" applyAlignment="1">
      <alignment horizontal="center"/>
    </xf>
    <xf numFmtId="0" fontId="9" fillId="0" borderId="50" xfId="5" applyNumberFormat="1" applyFill="1" applyBorder="1" applyAlignment="1">
      <alignment horizontal="right"/>
    </xf>
    <xf numFmtId="0" fontId="9" fillId="0" borderId="50" xfId="5" applyNumberFormat="1" applyFill="1" applyBorder="1"/>
    <xf numFmtId="0" fontId="9" fillId="0" borderId="0" xfId="5" applyNumberFormat="1"/>
    <xf numFmtId="0" fontId="16" fillId="0" borderId="0" xfId="5" applyFont="1"/>
    <xf numFmtId="0" fontId="7" fillId="0" borderId="50" xfId="5" applyFont="1" applyFill="1" applyBorder="1" applyAlignment="1">
      <alignment horizontal="center"/>
    </xf>
    <xf numFmtId="49" fontId="8" fillId="0" borderId="50" xfId="5" applyNumberFormat="1" applyFont="1" applyFill="1" applyBorder="1" applyAlignment="1">
      <alignment horizontal="left"/>
    </xf>
    <xf numFmtId="0" fontId="8" fillId="0" borderId="50" xfId="5" applyFont="1" applyFill="1" applyBorder="1" applyAlignment="1">
      <alignment wrapText="1"/>
    </xf>
    <xf numFmtId="49" fontId="17" fillId="0" borderId="50" xfId="5" applyNumberFormat="1" applyFont="1" applyFill="1" applyBorder="1" applyAlignment="1">
      <alignment horizontal="center" shrinkToFit="1"/>
    </xf>
    <xf numFmtId="4" fontId="17" fillId="0" borderId="50" xfId="5" applyNumberFormat="1" applyFont="1" applyFill="1" applyBorder="1" applyAlignment="1">
      <alignment horizontal="right"/>
    </xf>
    <xf numFmtId="4" fontId="17" fillId="0" borderId="50" xfId="5" applyNumberFormat="1" applyFont="1" applyFill="1" applyBorder="1"/>
    <xf numFmtId="0" fontId="9" fillId="0" borderId="51" xfId="5" applyFill="1" applyBorder="1" applyAlignment="1">
      <alignment horizontal="center"/>
    </xf>
    <xf numFmtId="49" fontId="3" fillId="0" borderId="51" xfId="5" applyNumberFormat="1" applyFont="1" applyFill="1" applyBorder="1" applyAlignment="1">
      <alignment horizontal="left"/>
    </xf>
    <xf numFmtId="0" fontId="3" fillId="0" borderId="51" xfId="5" applyFont="1" applyFill="1" applyBorder="1"/>
    <xf numFmtId="4" fontId="9" fillId="0" borderId="51" xfId="5" applyNumberFormat="1" applyFill="1" applyBorder="1" applyAlignment="1">
      <alignment horizontal="right"/>
    </xf>
    <xf numFmtId="4" fontId="5" fillId="0" borderId="51" xfId="5" applyNumberFormat="1" applyFont="1" applyFill="1" applyBorder="1"/>
    <xf numFmtId="3" fontId="9" fillId="0" borderId="0" xfId="5" applyNumberFormat="1"/>
    <xf numFmtId="0" fontId="9" fillId="0" borderId="0" xfId="5" applyBorder="1"/>
    <xf numFmtId="0" fontId="18" fillId="0" borderId="0" xfId="5" applyFont="1" applyAlignment="1"/>
    <xf numFmtId="0" fontId="9" fillId="0" borderId="0" xfId="5" applyAlignment="1">
      <alignment horizontal="right"/>
    </xf>
    <xf numFmtId="0" fontId="19" fillId="0" borderId="0" xfId="5" applyFont="1" applyBorder="1"/>
    <xf numFmtId="3" fontId="19" fillId="0" borderId="0" xfId="5" applyNumberFormat="1" applyFont="1" applyBorder="1" applyAlignment="1">
      <alignment horizontal="right"/>
    </xf>
    <xf numFmtId="4" fontId="19" fillId="0" borderId="0" xfId="5" applyNumberFormat="1" applyFont="1" applyBorder="1"/>
    <xf numFmtId="0" fontId="18" fillId="0" borderId="0" xfId="5" applyFont="1" applyBorder="1" applyAlignment="1"/>
    <xf numFmtId="0" fontId="9" fillId="0" borderId="0" xfId="5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0" xfId="0" applyNumberFormat="1" applyFont="1" applyFill="1" applyBorder="1"/>
    <xf numFmtId="3" fontId="7" fillId="0" borderId="52" xfId="0" applyNumberFormat="1" applyFont="1" applyFill="1" applyBorder="1"/>
    <xf numFmtId="49" fontId="0" fillId="0" borderId="0" xfId="0" applyNumberFormat="1" applyBorder="1"/>
    <xf numFmtId="3" fontId="0" fillId="0" borderId="11" xfId="0" applyNumberFormat="1" applyBorder="1"/>
    <xf numFmtId="4" fontId="22" fillId="0" borderId="50" xfId="5" applyNumberFormat="1" applyFont="1" applyFill="1" applyBorder="1"/>
    <xf numFmtId="0" fontId="22" fillId="0" borderId="50" xfId="5" applyFont="1" applyFill="1" applyBorder="1" applyAlignment="1">
      <alignment horizontal="center"/>
    </xf>
    <xf numFmtId="0" fontId="8" fillId="0" borderId="50" xfId="5" applyFont="1" applyFill="1" applyBorder="1" applyAlignment="1">
      <alignment horizontal="center"/>
    </xf>
    <xf numFmtId="49" fontId="22" fillId="0" borderId="50" xfId="5" applyNumberFormat="1" applyFont="1" applyFill="1" applyBorder="1" applyAlignment="1">
      <alignment horizontal="right"/>
    </xf>
    <xf numFmtId="4" fontId="22" fillId="0" borderId="6" xfId="5" applyNumberFormat="1" applyFont="1" applyFill="1" applyBorder="1" applyAlignment="1">
      <alignment horizontal="right"/>
    </xf>
    <xf numFmtId="0" fontId="22" fillId="0" borderId="6" xfId="5" applyNumberFormat="1" applyFont="1" applyFill="1" applyBorder="1" applyAlignment="1">
      <alignment horizontal="right"/>
    </xf>
    <xf numFmtId="49" fontId="24" fillId="0" borderId="50" xfId="5" applyNumberFormat="1" applyFont="1" applyFill="1" applyBorder="1" applyAlignment="1">
      <alignment horizontal="right"/>
    </xf>
    <xf numFmtId="49" fontId="22" fillId="0" borderId="50" xfId="5" applyNumberFormat="1" applyFont="1" applyFill="1" applyBorder="1" applyAlignment="1">
      <alignment horizontal="right" vertical="top"/>
    </xf>
    <xf numFmtId="2" fontId="22" fillId="0" borderId="6" xfId="5" applyNumberFormat="1" applyFont="1" applyFill="1" applyBorder="1" applyAlignment="1">
      <alignment horizontal="right"/>
    </xf>
    <xf numFmtId="4" fontId="17" fillId="0" borderId="6" xfId="5" applyNumberFormat="1" applyFont="1" applyFill="1" applyBorder="1" applyAlignment="1">
      <alignment horizontal="right"/>
    </xf>
    <xf numFmtId="0" fontId="23" fillId="0" borderId="6" xfId="3" applyFont="1" applyBorder="1" applyAlignment="1">
      <alignment horizontal="left" indent="1"/>
    </xf>
    <xf numFmtId="0" fontId="23" fillId="0" borderId="13" xfId="3" applyFont="1" applyBorder="1" applyAlignment="1">
      <alignment horizontal="center"/>
    </xf>
    <xf numFmtId="0" fontId="23" fillId="0" borderId="50" xfId="3" applyFont="1" applyBorder="1" applyAlignment="1">
      <alignment horizontal="center"/>
    </xf>
    <xf numFmtId="0" fontId="23" fillId="0" borderId="6" xfId="3" applyFont="1" applyBorder="1" applyAlignment="1"/>
    <xf numFmtId="0" fontId="23" fillId="0" borderId="50" xfId="3" applyFont="1" applyBorder="1" applyAlignment="1">
      <alignment horizontal="left" indent="1"/>
    </xf>
    <xf numFmtId="0" fontId="23" fillId="0" borderId="50" xfId="3" applyNumberFormat="1" applyFont="1" applyBorder="1" applyAlignment="1">
      <alignment horizontal="center" wrapText="1"/>
    </xf>
    <xf numFmtId="0" fontId="23" fillId="0" borderId="50" xfId="3" applyNumberFormat="1" applyFont="1" applyBorder="1" applyAlignment="1">
      <alignment horizontal="left" wrapText="1" indent="1"/>
    </xf>
    <xf numFmtId="4" fontId="22" fillId="0" borderId="50" xfId="5" applyNumberFormat="1" applyFont="1" applyBorder="1"/>
    <xf numFmtId="0" fontId="21" fillId="0" borderId="51" xfId="5" applyFont="1" applyBorder="1"/>
    <xf numFmtId="4" fontId="21" fillId="0" borderId="51" xfId="5" applyNumberFormat="1" applyFont="1" applyBorder="1"/>
    <xf numFmtId="0" fontId="21" fillId="0" borderId="0" xfId="5" applyFont="1"/>
    <xf numFmtId="49" fontId="11" fillId="0" borderId="50" xfId="5" applyNumberFormat="1" applyFont="1" applyFill="1" applyBorder="1" applyAlignment="1">
      <alignment horizontal="right"/>
    </xf>
    <xf numFmtId="3" fontId="22" fillId="0" borderId="50" xfId="5" applyNumberFormat="1" applyFont="1" applyBorder="1" applyAlignment="1">
      <alignment horizontal="right"/>
    </xf>
    <xf numFmtId="0" fontId="22" fillId="0" borderId="50" xfId="5" applyFont="1" applyBorder="1" applyAlignment="1">
      <alignment horizontal="right"/>
    </xf>
    <xf numFmtId="0" fontId="27" fillId="0" borderId="50" xfId="5" applyFont="1" applyFill="1" applyBorder="1" applyAlignment="1">
      <alignment horizontal="center"/>
    </xf>
    <xf numFmtId="0" fontId="8" fillId="0" borderId="50" xfId="5" applyFont="1" applyBorder="1"/>
    <xf numFmtId="0" fontId="9" fillId="0" borderId="6" xfId="5" applyNumberFormat="1" applyFill="1" applyBorder="1" applyAlignment="1">
      <alignment horizontal="right"/>
    </xf>
    <xf numFmtId="0" fontId="23" fillId="0" borderId="53" xfId="3" applyFont="1" applyBorder="1" applyAlignment="1">
      <alignment horizontal="center"/>
    </xf>
    <xf numFmtId="0" fontId="23" fillId="0" borderId="13" xfId="3" applyFont="1" applyBorder="1" applyAlignment="1">
      <alignment horizontal="left" indent="1"/>
    </xf>
    <xf numFmtId="0" fontId="23" fillId="0" borderId="6" xfId="3" applyNumberFormat="1" applyFont="1" applyBorder="1" applyAlignment="1">
      <alignment horizontal="left" wrapText="1" indent="1"/>
    </xf>
    <xf numFmtId="0" fontId="23" fillId="0" borderId="0" xfId="3" applyFont="1" applyBorder="1" applyAlignment="1">
      <alignment horizontal="left" indent="1"/>
    </xf>
    <xf numFmtId="0" fontId="23" fillId="0" borderId="6" xfId="3" applyFont="1" applyFill="1" applyBorder="1" applyAlignment="1">
      <alignment horizontal="left" indent="1"/>
    </xf>
    <xf numFmtId="3" fontId="17" fillId="0" borderId="50" xfId="5" applyNumberFormat="1" applyFont="1" applyBorder="1"/>
    <xf numFmtId="4" fontId="17" fillId="0" borderId="50" xfId="5" applyNumberFormat="1" applyFont="1" applyBorder="1"/>
    <xf numFmtId="0" fontId="5" fillId="0" borderId="53" xfId="5" applyFont="1" applyFill="1" applyBorder="1"/>
    <xf numFmtId="0" fontId="8" fillId="0" borderId="50" xfId="5" applyFont="1" applyBorder="1" applyAlignment="1">
      <alignment horizontal="center"/>
    </xf>
    <xf numFmtId="2" fontId="17" fillId="0" borderId="6" xfId="5" applyNumberFormat="1" applyFont="1" applyFill="1" applyBorder="1" applyAlignment="1">
      <alignment horizontal="right"/>
    </xf>
    <xf numFmtId="2" fontId="17" fillId="0" borderId="50" xfId="5" applyNumberFormat="1" applyFont="1" applyFill="1" applyBorder="1"/>
    <xf numFmtId="2" fontId="17" fillId="0" borderId="50" xfId="5" applyNumberFormat="1" applyFont="1" applyBorder="1"/>
    <xf numFmtId="0" fontId="9" fillId="0" borderId="51" xfId="5" applyBorder="1"/>
    <xf numFmtId="0" fontId="28" fillId="0" borderId="0" xfId="5" applyFont="1"/>
    <xf numFmtId="0" fontId="30" fillId="0" borderId="50" xfId="5" applyFont="1" applyBorder="1"/>
    <xf numFmtId="0" fontId="9" fillId="0" borderId="50" xfId="5" applyBorder="1"/>
    <xf numFmtId="0" fontId="9" fillId="0" borderId="6" xfId="5" applyNumberFormat="1" applyFill="1" applyBorder="1"/>
    <xf numFmtId="0" fontId="9" fillId="0" borderId="53" xfId="5" applyNumberFormat="1" applyFill="1" applyBorder="1" applyAlignment="1">
      <alignment horizontal="right"/>
    </xf>
    <xf numFmtId="0" fontId="9" fillId="0" borderId="53" xfId="5" applyFill="1" applyBorder="1" applyAlignment="1">
      <alignment horizontal="center"/>
    </xf>
    <xf numFmtId="49" fontId="5" fillId="0" borderId="13" xfId="5" applyNumberFormat="1" applyFont="1" applyFill="1" applyBorder="1" applyAlignment="1">
      <alignment horizontal="left"/>
    </xf>
    <xf numFmtId="49" fontId="22" fillId="0" borderId="50" xfId="5" applyNumberFormat="1" applyFont="1" applyFill="1" applyBorder="1" applyAlignment="1">
      <alignment horizontal="left"/>
    </xf>
    <xf numFmtId="49" fontId="24" fillId="0" borderId="50" xfId="5" applyNumberFormat="1" applyFont="1" applyFill="1" applyBorder="1" applyAlignment="1">
      <alignment horizontal="left"/>
    </xf>
    <xf numFmtId="49" fontId="3" fillId="0" borderId="50" xfId="5" applyNumberFormat="1" applyFont="1" applyFill="1" applyBorder="1" applyAlignment="1">
      <alignment horizontal="left"/>
    </xf>
    <xf numFmtId="49" fontId="31" fillId="3" borderId="50" xfId="4" applyNumberFormat="1" applyFont="1" applyFill="1" applyBorder="1" applyAlignment="1">
      <alignment horizontal="left"/>
    </xf>
    <xf numFmtId="49" fontId="33" fillId="3" borderId="50" xfId="4" applyNumberFormat="1" applyFont="1" applyFill="1" applyBorder="1" applyAlignment="1">
      <alignment horizontal="left"/>
    </xf>
    <xf numFmtId="49" fontId="33" fillId="3" borderId="50" xfId="4" applyNumberFormat="1" applyFont="1" applyFill="1" applyBorder="1" applyAlignment="1">
      <alignment horizontal="left" wrapText="1"/>
    </xf>
    <xf numFmtId="49" fontId="31" fillId="3" borderId="51" xfId="4" applyNumberFormat="1" applyFont="1" applyFill="1" applyBorder="1" applyAlignment="1">
      <alignment horizontal="left"/>
    </xf>
    <xf numFmtId="4" fontId="34" fillId="3" borderId="50" xfId="5" applyNumberFormat="1" applyFont="1" applyFill="1" applyBorder="1" applyAlignment="1">
      <alignment horizontal="right"/>
    </xf>
    <xf numFmtId="4" fontId="34" fillId="0" borderId="50" xfId="5" applyNumberFormat="1" applyFont="1" applyFill="1" applyBorder="1"/>
    <xf numFmtId="4" fontId="31" fillId="3" borderId="50" xfId="4" applyNumberFormat="1" applyFont="1" applyFill="1" applyBorder="1" applyAlignment="1">
      <alignment horizontal="right"/>
    </xf>
    <xf numFmtId="4" fontId="33" fillId="3" borderId="50" xfId="4" applyNumberFormat="1" applyFont="1" applyFill="1" applyBorder="1" applyAlignment="1">
      <alignment horizontal="right"/>
    </xf>
    <xf numFmtId="4" fontId="35" fillId="0" borderId="50" xfId="5" applyNumberFormat="1" applyFont="1" applyBorder="1"/>
    <xf numFmtId="0" fontId="34" fillId="0" borderId="50" xfId="5" applyFont="1" applyBorder="1"/>
    <xf numFmtId="4" fontId="31" fillId="3" borderId="51" xfId="4" applyNumberFormat="1" applyFont="1" applyFill="1" applyBorder="1" applyAlignment="1">
      <alignment horizontal="right"/>
    </xf>
    <xf numFmtId="0" fontId="34" fillId="0" borderId="51" xfId="5" applyFont="1" applyBorder="1"/>
    <xf numFmtId="2" fontId="34" fillId="0" borderId="50" xfId="5" applyNumberFormat="1" applyFont="1" applyBorder="1"/>
    <xf numFmtId="0" fontId="21" fillId="0" borderId="15" xfId="5" applyFont="1" applyBorder="1"/>
    <xf numFmtId="49" fontId="29" fillId="0" borderId="54" xfId="4" applyNumberFormat="1" applyFont="1" applyFill="1" applyBorder="1" applyAlignment="1">
      <alignment horizontal="left"/>
    </xf>
    <xf numFmtId="49" fontId="32" fillId="0" borderId="54" xfId="4" applyNumberFormat="1" applyFont="1" applyFill="1" applyBorder="1" applyAlignment="1">
      <alignment horizontal="left"/>
    </xf>
    <xf numFmtId="4" fontId="32" fillId="0" borderId="54" xfId="4" applyNumberFormat="1" applyFont="1" applyFill="1" applyBorder="1" applyAlignment="1">
      <alignment horizontal="right"/>
    </xf>
    <xf numFmtId="0" fontId="9" fillId="0" borderId="15" xfId="5" applyBorder="1"/>
    <xf numFmtId="4" fontId="21" fillId="0" borderId="15" xfId="5" applyNumberFormat="1" applyFont="1" applyBorder="1"/>
    <xf numFmtId="0" fontId="9" fillId="0" borderId="53" xfId="5" applyFill="1" applyBorder="1"/>
    <xf numFmtId="0" fontId="9" fillId="0" borderId="10" xfId="5" applyBorder="1"/>
    <xf numFmtId="165" fontId="34" fillId="0" borderId="50" xfId="0" applyNumberFormat="1" applyFont="1" applyBorder="1" applyAlignment="1">
      <alignment vertical="center"/>
    </xf>
    <xf numFmtId="166" fontId="34" fillId="0" borderId="50" xfId="0" applyNumberFormat="1" applyFont="1" applyBorder="1" applyAlignment="1">
      <alignment vertical="center"/>
    </xf>
    <xf numFmtId="0" fontId="34" fillId="0" borderId="50" xfId="0" applyFont="1" applyBorder="1" applyAlignment="1">
      <alignment horizontal="center" vertical="center"/>
    </xf>
    <xf numFmtId="0" fontId="34" fillId="0" borderId="50" xfId="0" applyFont="1" applyBorder="1" applyAlignment="1">
      <alignment horizontal="left" vertical="center" wrapText="1"/>
    </xf>
    <xf numFmtId="0" fontId="34" fillId="0" borderId="50" xfId="5" applyFont="1" applyBorder="1" applyAlignment="1">
      <alignment horizontal="center"/>
    </xf>
    <xf numFmtId="0" fontId="22" fillId="0" borderId="50" xfId="5" applyFont="1" applyBorder="1" applyAlignment="1">
      <alignment horizontal="center"/>
    </xf>
    <xf numFmtId="0" fontId="22" fillId="0" borderId="50" xfId="5" applyFont="1" applyBorder="1"/>
    <xf numFmtId="165" fontId="34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 wrapText="1"/>
    </xf>
    <xf numFmtId="0" fontId="17" fillId="0" borderId="50" xfId="5" applyFont="1" applyBorder="1" applyAlignment="1">
      <alignment horizontal="center"/>
    </xf>
    <xf numFmtId="0" fontId="17" fillId="0" borderId="50" xfId="5" applyFont="1" applyBorder="1"/>
    <xf numFmtId="0" fontId="36" fillId="0" borderId="0" xfId="0" applyFont="1" applyAlignment="1">
      <alignment horizontal="left" vertical="center" wrapText="1"/>
    </xf>
    <xf numFmtId="3" fontId="17" fillId="0" borderId="50" xfId="5" applyNumberFormat="1" applyFont="1" applyBorder="1" applyAlignment="1">
      <alignment horizontal="center"/>
    </xf>
    <xf numFmtId="0" fontId="17" fillId="0" borderId="50" xfId="5" applyFont="1" applyBorder="1" applyAlignment="1">
      <alignment horizontal="center" vertical="center"/>
    </xf>
    <xf numFmtId="0" fontId="17" fillId="0" borderId="50" xfId="5" applyFont="1" applyBorder="1" applyAlignment="1">
      <alignment vertical="center"/>
    </xf>
    <xf numFmtId="49" fontId="8" fillId="0" borderId="50" xfId="5" applyNumberFormat="1" applyFont="1" applyFill="1" applyBorder="1" applyAlignment="1">
      <alignment horizontal="center"/>
    </xf>
    <xf numFmtId="49" fontId="22" fillId="0" borderId="50" xfId="5" applyNumberFormat="1" applyFont="1" applyFill="1" applyBorder="1" applyAlignment="1">
      <alignment horizontal="center"/>
    </xf>
    <xf numFmtId="0" fontId="5" fillId="0" borderId="13" xfId="5" applyFont="1" applyFill="1" applyBorder="1"/>
    <xf numFmtId="0" fontId="9" fillId="0" borderId="9" xfId="5" applyNumberFormat="1" applyFill="1" applyBorder="1" applyAlignment="1">
      <alignment horizontal="right"/>
    </xf>
    <xf numFmtId="0" fontId="28" fillId="0" borderId="50" xfId="5" applyFont="1" applyBorder="1"/>
    <xf numFmtId="0" fontId="9" fillId="0" borderId="51" xfId="5" applyBorder="1" applyAlignment="1">
      <alignment horizontal="right"/>
    </xf>
    <xf numFmtId="0" fontId="9" fillId="0" borderId="51" xfId="5" applyBorder="1" applyAlignment="1">
      <alignment horizontal="left"/>
    </xf>
    <xf numFmtId="166" fontId="34" fillId="0" borderId="6" xfId="0" applyNumberFormat="1" applyFont="1" applyBorder="1" applyAlignment="1">
      <alignment vertical="center"/>
    </xf>
    <xf numFmtId="4" fontId="34" fillId="0" borderId="50" xfId="5" applyNumberFormat="1" applyFont="1" applyFill="1" applyBorder="1" applyAlignment="1">
      <alignment vertical="center"/>
    </xf>
    <xf numFmtId="0" fontId="36" fillId="0" borderId="50" xfId="0" applyFont="1" applyBorder="1" applyAlignment="1">
      <alignment horizontal="left" vertical="center" wrapText="1"/>
    </xf>
    <xf numFmtId="0" fontId="30" fillId="0" borderId="50" xfId="5" applyFont="1" applyBorder="1" applyAlignment="1">
      <alignment horizontal="left"/>
    </xf>
    <xf numFmtId="0" fontId="30" fillId="0" borderId="50" xfId="5" applyFont="1" applyBorder="1" applyAlignment="1">
      <alignment horizontal="right"/>
    </xf>
    <xf numFmtId="4" fontId="30" fillId="0" borderId="50" xfId="5" applyNumberFormat="1" applyFont="1" applyBorder="1"/>
    <xf numFmtId="0" fontId="17" fillId="0" borderId="0" xfId="5" applyFont="1"/>
    <xf numFmtId="0" fontId="11" fillId="0" borderId="51" xfId="5" applyFont="1" applyBorder="1"/>
    <xf numFmtId="4" fontId="11" fillId="0" borderId="51" xfId="5" applyNumberFormat="1" applyFont="1" applyBorder="1"/>
    <xf numFmtId="0" fontId="11" fillId="0" borderId="0" xfId="5" applyFont="1"/>
    <xf numFmtId="0" fontId="38" fillId="0" borderId="51" xfId="5" applyFont="1" applyBorder="1"/>
    <xf numFmtId="4" fontId="38" fillId="0" borderId="51" xfId="5" applyNumberFormat="1" applyFont="1" applyBorder="1"/>
    <xf numFmtId="4" fontId="9" fillId="0" borderId="50" xfId="5" applyNumberFormat="1" applyFill="1" applyBorder="1" applyAlignment="1">
      <alignment horizontal="right"/>
    </xf>
    <xf numFmtId="4" fontId="5" fillId="0" borderId="50" xfId="5" applyNumberFormat="1" applyFont="1" applyFill="1" applyBorder="1"/>
    <xf numFmtId="4" fontId="22" fillId="0" borderId="50" xfId="5" applyNumberFormat="1" applyFont="1" applyFill="1" applyBorder="1" applyAlignment="1">
      <alignment horizontal="right"/>
    </xf>
    <xf numFmtId="0" fontId="0" fillId="0" borderId="0" xfId="0" applyAlignment="1">
      <alignment horizontal="left" wrapText="1"/>
    </xf>
    <xf numFmtId="0" fontId="4" fillId="0" borderId="15" xfId="0" applyFont="1" applyBorder="1" applyAlignment="1">
      <alignment horizontal="left"/>
    </xf>
    <xf numFmtId="0" fontId="4" fillId="0" borderId="30" xfId="0" applyFont="1" applyBorder="1" applyAlignment="1">
      <alignment horizontal="left"/>
    </xf>
    <xf numFmtId="0" fontId="5" fillId="0" borderId="55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5" fillId="0" borderId="56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57" xfId="5" applyFont="1" applyBorder="1" applyAlignment="1">
      <alignment horizontal="center"/>
    </xf>
    <xf numFmtId="0" fontId="9" fillId="0" borderId="58" xfId="5" applyFont="1" applyBorder="1" applyAlignment="1">
      <alignment horizontal="center"/>
    </xf>
    <xf numFmtId="0" fontId="9" fillId="0" borderId="59" xfId="5" applyFont="1" applyBorder="1" applyAlignment="1">
      <alignment horizontal="center"/>
    </xf>
    <xf numFmtId="0" fontId="9" fillId="0" borderId="60" xfId="5" applyFont="1" applyBorder="1" applyAlignment="1">
      <alignment horizontal="center"/>
    </xf>
    <xf numFmtId="0" fontId="9" fillId="0" borderId="42" xfId="5" applyFont="1" applyBorder="1" applyAlignment="1">
      <alignment horizontal="left"/>
    </xf>
    <xf numFmtId="0" fontId="9" fillId="0" borderId="61" xfId="5" applyFont="1" applyBorder="1" applyAlignment="1">
      <alignment horizontal="left"/>
    </xf>
    <xf numFmtId="3" fontId="5" fillId="0" borderId="35" xfId="0" applyNumberFormat="1" applyFont="1" applyFill="1" applyBorder="1" applyAlignment="1">
      <alignment horizontal="right"/>
    </xf>
    <xf numFmtId="3" fontId="5" fillId="0" borderId="48" xfId="0" applyNumberFormat="1" applyFont="1" applyFill="1" applyBorder="1" applyAlignment="1">
      <alignment horizontal="right"/>
    </xf>
    <xf numFmtId="0" fontId="13" fillId="0" borderId="0" xfId="5" applyFont="1" applyAlignment="1">
      <alignment horizontal="center"/>
    </xf>
    <xf numFmtId="0" fontId="9" fillId="0" borderId="57" xfId="5" applyFont="1" applyFill="1" applyBorder="1" applyAlignment="1">
      <alignment horizontal="center"/>
    </xf>
    <xf numFmtId="0" fontId="9" fillId="0" borderId="58" xfId="5" applyFont="1" applyFill="1" applyBorder="1" applyAlignment="1">
      <alignment horizontal="center"/>
    </xf>
    <xf numFmtId="49" fontId="9" fillId="0" borderId="59" xfId="5" applyNumberFormat="1" applyFont="1" applyFill="1" applyBorder="1" applyAlignment="1">
      <alignment horizontal="center"/>
    </xf>
    <xf numFmtId="0" fontId="9" fillId="0" borderId="60" xfId="5" applyFont="1" applyFill="1" applyBorder="1" applyAlignment="1">
      <alignment horizontal="center"/>
    </xf>
    <xf numFmtId="0" fontId="9" fillId="0" borderId="42" xfId="5" applyFill="1" applyBorder="1" applyAlignment="1">
      <alignment horizontal="center" shrinkToFit="1"/>
    </xf>
    <xf numFmtId="0" fontId="9" fillId="0" borderId="61" xfId="5" applyFill="1" applyBorder="1" applyAlignment="1">
      <alignment horizontal="center" shrinkToFit="1"/>
    </xf>
  </cellXfs>
  <cellStyles count="6">
    <cellStyle name="normální" xfId="0" builtinId="0"/>
    <cellStyle name="Normální 2" xfId="1"/>
    <cellStyle name="Normální 3" xfId="2"/>
    <cellStyle name="Normální 4" xfId="3"/>
    <cellStyle name="Normální 4 2" xfId="4"/>
    <cellStyle name="normální_POL.XLS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24</xdr:row>
      <xdr:rowOff>0</xdr:rowOff>
    </xdr:from>
    <xdr:to>
      <xdr:col>5</xdr:col>
      <xdr:colOff>552450</xdr:colOff>
      <xdr:row>24</xdr:row>
      <xdr:rowOff>0</xdr:rowOff>
    </xdr:to>
    <xdr:sp macro="" textlink="">
      <xdr:nvSpPr>
        <xdr:cNvPr id="2049" name="Line 21"/>
        <xdr:cNvSpPr>
          <a:spLocks noChangeShapeType="1"/>
        </xdr:cNvSpPr>
      </xdr:nvSpPr>
      <xdr:spPr bwMode="auto">
        <a:xfrm>
          <a:off x="5019675" y="4086225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5</xdr:col>
      <xdr:colOff>219075</xdr:colOff>
      <xdr:row>24</xdr:row>
      <xdr:rowOff>0</xdr:rowOff>
    </xdr:from>
    <xdr:to>
      <xdr:col>5</xdr:col>
      <xdr:colOff>542925</xdr:colOff>
      <xdr:row>24</xdr:row>
      <xdr:rowOff>0</xdr:rowOff>
    </xdr:to>
    <xdr:sp macro="" textlink="">
      <xdr:nvSpPr>
        <xdr:cNvPr id="2050" name="Line 22"/>
        <xdr:cNvSpPr>
          <a:spLocks noChangeShapeType="1"/>
        </xdr:cNvSpPr>
      </xdr:nvSpPr>
      <xdr:spPr bwMode="auto">
        <a:xfrm>
          <a:off x="5010150" y="4086225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5</xdr:col>
      <xdr:colOff>228600</xdr:colOff>
      <xdr:row>26</xdr:row>
      <xdr:rowOff>0</xdr:rowOff>
    </xdr:from>
    <xdr:to>
      <xdr:col>5</xdr:col>
      <xdr:colOff>552450</xdr:colOff>
      <xdr:row>26</xdr:row>
      <xdr:rowOff>0</xdr:rowOff>
    </xdr:to>
    <xdr:sp macro="" textlink="">
      <xdr:nvSpPr>
        <xdr:cNvPr id="2051" name="Line 33"/>
        <xdr:cNvSpPr>
          <a:spLocks noChangeShapeType="1"/>
        </xdr:cNvSpPr>
      </xdr:nvSpPr>
      <xdr:spPr bwMode="auto">
        <a:xfrm>
          <a:off x="5019675" y="453390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5</xdr:col>
      <xdr:colOff>219075</xdr:colOff>
      <xdr:row>26</xdr:row>
      <xdr:rowOff>0</xdr:rowOff>
    </xdr:from>
    <xdr:to>
      <xdr:col>5</xdr:col>
      <xdr:colOff>542925</xdr:colOff>
      <xdr:row>26</xdr:row>
      <xdr:rowOff>0</xdr:rowOff>
    </xdr:to>
    <xdr:sp macro="" textlink="">
      <xdr:nvSpPr>
        <xdr:cNvPr id="2052" name="Line 34"/>
        <xdr:cNvSpPr>
          <a:spLocks noChangeShapeType="1"/>
        </xdr:cNvSpPr>
      </xdr:nvSpPr>
      <xdr:spPr bwMode="auto">
        <a:xfrm>
          <a:off x="5010150" y="453390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5</xdr:col>
      <xdr:colOff>228600</xdr:colOff>
      <xdr:row>25</xdr:row>
      <xdr:rowOff>0</xdr:rowOff>
    </xdr:from>
    <xdr:to>
      <xdr:col>5</xdr:col>
      <xdr:colOff>552450</xdr:colOff>
      <xdr:row>25</xdr:row>
      <xdr:rowOff>0</xdr:rowOff>
    </xdr:to>
    <xdr:sp macro="" textlink="">
      <xdr:nvSpPr>
        <xdr:cNvPr id="2053" name="Line 83"/>
        <xdr:cNvSpPr>
          <a:spLocks noChangeShapeType="1"/>
        </xdr:cNvSpPr>
      </xdr:nvSpPr>
      <xdr:spPr bwMode="auto">
        <a:xfrm>
          <a:off x="5019675" y="424815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5</xdr:col>
      <xdr:colOff>219075</xdr:colOff>
      <xdr:row>25</xdr:row>
      <xdr:rowOff>0</xdr:rowOff>
    </xdr:from>
    <xdr:to>
      <xdr:col>5</xdr:col>
      <xdr:colOff>542925</xdr:colOff>
      <xdr:row>25</xdr:row>
      <xdr:rowOff>0</xdr:rowOff>
    </xdr:to>
    <xdr:sp macro="" textlink="">
      <xdr:nvSpPr>
        <xdr:cNvPr id="2054" name="Line 84"/>
        <xdr:cNvSpPr>
          <a:spLocks noChangeShapeType="1"/>
        </xdr:cNvSpPr>
      </xdr:nvSpPr>
      <xdr:spPr bwMode="auto">
        <a:xfrm>
          <a:off x="5010150" y="424815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5</xdr:col>
      <xdr:colOff>228600</xdr:colOff>
      <xdr:row>27</xdr:row>
      <xdr:rowOff>0</xdr:rowOff>
    </xdr:from>
    <xdr:to>
      <xdr:col>5</xdr:col>
      <xdr:colOff>552450</xdr:colOff>
      <xdr:row>27</xdr:row>
      <xdr:rowOff>0</xdr:rowOff>
    </xdr:to>
    <xdr:sp macro="" textlink="">
      <xdr:nvSpPr>
        <xdr:cNvPr id="2055" name="Line 85"/>
        <xdr:cNvSpPr>
          <a:spLocks noChangeShapeType="1"/>
        </xdr:cNvSpPr>
      </xdr:nvSpPr>
      <xdr:spPr bwMode="auto">
        <a:xfrm>
          <a:off x="5019675" y="4695825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5</xdr:col>
      <xdr:colOff>219075</xdr:colOff>
      <xdr:row>27</xdr:row>
      <xdr:rowOff>0</xdr:rowOff>
    </xdr:from>
    <xdr:to>
      <xdr:col>5</xdr:col>
      <xdr:colOff>542925</xdr:colOff>
      <xdr:row>27</xdr:row>
      <xdr:rowOff>0</xdr:rowOff>
    </xdr:to>
    <xdr:sp macro="" textlink="">
      <xdr:nvSpPr>
        <xdr:cNvPr id="2056" name="Line 86"/>
        <xdr:cNvSpPr>
          <a:spLocks noChangeShapeType="1"/>
        </xdr:cNvSpPr>
      </xdr:nvSpPr>
      <xdr:spPr bwMode="auto">
        <a:xfrm>
          <a:off x="5010150" y="4695825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5</xdr:col>
      <xdr:colOff>228600</xdr:colOff>
      <xdr:row>43</xdr:row>
      <xdr:rowOff>0</xdr:rowOff>
    </xdr:from>
    <xdr:to>
      <xdr:col>5</xdr:col>
      <xdr:colOff>552450</xdr:colOff>
      <xdr:row>43</xdr:row>
      <xdr:rowOff>0</xdr:rowOff>
    </xdr:to>
    <xdr:sp macro="" textlink="">
      <xdr:nvSpPr>
        <xdr:cNvPr id="2057" name="Line 87"/>
        <xdr:cNvSpPr>
          <a:spLocks noChangeShapeType="1"/>
        </xdr:cNvSpPr>
      </xdr:nvSpPr>
      <xdr:spPr bwMode="auto">
        <a:xfrm>
          <a:off x="5019675" y="790575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5</xdr:col>
      <xdr:colOff>219075</xdr:colOff>
      <xdr:row>43</xdr:row>
      <xdr:rowOff>0</xdr:rowOff>
    </xdr:from>
    <xdr:to>
      <xdr:col>5</xdr:col>
      <xdr:colOff>542925</xdr:colOff>
      <xdr:row>43</xdr:row>
      <xdr:rowOff>0</xdr:rowOff>
    </xdr:to>
    <xdr:sp macro="" textlink="">
      <xdr:nvSpPr>
        <xdr:cNvPr id="2058" name="Line 88"/>
        <xdr:cNvSpPr>
          <a:spLocks noChangeShapeType="1"/>
        </xdr:cNvSpPr>
      </xdr:nvSpPr>
      <xdr:spPr bwMode="auto">
        <a:xfrm>
          <a:off x="5010150" y="790575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armila%20Boukalov&#225;\Documents\2011\V&#283;znice%20P&#345;&#237;bram\Rozpo&#269;ty\SO%20002%20truhl&#225;rna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armila%20Boukalov&#225;\Documents\2011\V&#283;znice%20P&#345;&#237;bram\ZT\ZT%2005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armila%20Boukalov&#225;\Documents\2011\V&#283;znice%20P&#345;&#237;bram\Rozpo&#269;ty\SO%20022%20Gar&#225;&#382;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armila%20Boukalov&#225;\Documents\2011\V&#283;znice%20P&#345;&#237;bram\Rozpo&#269;ty\SO%20048%20Str&#225;&#382;n&#237;%20stanovi&#353;t&#28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armila%20Boukalov&#225;\Documents\2011\V&#283;znice%20P&#345;&#237;bram\Rozpo&#269;ty\SO%20021%20ubytovna%20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armila%20Boukalov&#225;\Documents\2011\V&#283;znice%20P&#345;&#237;bram\Rozpo&#269;ty\SO%20010%20Sklad%20CH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armila%20Boukalov&#225;\Documents\2011\V&#283;znice%20P&#345;&#237;bram\Rozpo&#269;ty\SO%20001%20o&#353;et&#345;ovn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armila%20Boukalov&#225;\Documents\2011\V&#283;znice%20P&#345;&#237;bram\Rozpo&#269;ty\SO%20037%20n&#225;v&#353;t&#283;vn&#237;%20d&#367;m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armila%20Boukalov&#225;\Documents\2011\V&#283;znice%20P&#345;&#237;bram\Rozpo&#269;ty\SO%20003%20v&#237;ce&#250;&#269;elov&#253;%20objekt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armila%20Boukalov&#225;\Documents\2011\V&#283;znice%20P&#345;&#237;bram\Rozpo&#269;ty\SO%20014%20OVK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-stav.část"/>
      <sheetName val="400 UT"/>
      <sheetName val="410 PS"/>
      <sheetName val="410 VS"/>
    </sheetNames>
    <sheetDataSet>
      <sheetData sheetId="0">
        <row r="4">
          <cell r="C4" t="str">
            <v>SO 002 Truhlárna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3">
          <cell r="E13">
            <v>0</v>
          </cell>
          <cell r="F13">
            <v>4191.4893999999995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3870.67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300760</v>
          </cell>
          <cell r="I15">
            <v>0</v>
          </cell>
        </row>
        <row r="16">
          <cell r="E16">
            <v>15533.591199999999</v>
          </cell>
          <cell r="F16">
            <v>484810.03760000004</v>
          </cell>
          <cell r="G16">
            <v>0</v>
          </cell>
          <cell r="H16">
            <v>300760</v>
          </cell>
          <cell r="I16">
            <v>0</v>
          </cell>
        </row>
        <row r="22">
          <cell r="H22">
            <v>17878.528296000004</v>
          </cell>
        </row>
        <row r="23">
          <cell r="H23">
            <v>22515.463296000002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</sheetNames>
    <sheetDataSet>
      <sheetData sheetId="0">
        <row r="6">
          <cell r="C6" t="str">
            <v>ZT 002</v>
          </cell>
        </row>
        <row r="7">
          <cell r="G7">
            <v>0</v>
          </cell>
        </row>
      </sheetData>
      <sheetData sheetId="1">
        <row r="10">
          <cell r="E10">
            <v>0</v>
          </cell>
          <cell r="F10">
            <v>15707.852499999997</v>
          </cell>
          <cell r="G10">
            <v>0</v>
          </cell>
          <cell r="H10">
            <v>0</v>
          </cell>
          <cell r="I10">
            <v>0</v>
          </cell>
        </row>
        <row r="16">
          <cell r="H16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  <sheetName val="410 PS"/>
    </sheetNames>
    <sheetDataSet>
      <sheetData sheetId="0">
        <row r="4">
          <cell r="C4" t="str">
            <v>SO 022 Garáže</v>
          </cell>
        </row>
        <row r="6">
          <cell r="C6" t="str">
            <v>Sniž.energet.náročnosti pro vytápění věznice Příbram</v>
          </cell>
        </row>
        <row r="7">
          <cell r="G7">
            <v>0</v>
          </cell>
        </row>
      </sheetData>
      <sheetData sheetId="1">
        <row r="14">
          <cell r="E14">
            <v>12724.652999999998</v>
          </cell>
          <cell r="F14">
            <v>46678.085500000001</v>
          </cell>
          <cell r="G14">
            <v>0</v>
          </cell>
          <cell r="H14">
            <v>0</v>
          </cell>
          <cell r="I14">
            <v>0</v>
          </cell>
        </row>
        <row r="21">
          <cell r="H21">
            <v>2673.1232325000001</v>
          </cell>
        </row>
      </sheetData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  <sheetName val="410 PS"/>
    </sheetNames>
    <sheetDataSet>
      <sheetData sheetId="0">
        <row r="4">
          <cell r="C4" t="str">
            <v>SO 048 Strážní stanoviště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31">
          <cell r="E31">
            <v>374592.13235000003</v>
          </cell>
          <cell r="F31">
            <v>567847.69689999986</v>
          </cell>
          <cell r="G31">
            <v>0</v>
          </cell>
          <cell r="H31">
            <v>302780</v>
          </cell>
          <cell r="I31">
            <v>0</v>
          </cell>
        </row>
      </sheetData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PS"/>
    </sheetNames>
    <sheetDataSet>
      <sheetData sheetId="0">
        <row r="4">
          <cell r="C4" t="str">
            <v>SO 021 ubytovna 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4">
          <cell r="E14">
            <v>16119.747799999999</v>
          </cell>
          <cell r="F14">
            <v>74158.354000000007</v>
          </cell>
          <cell r="G14">
            <v>0</v>
          </cell>
          <cell r="H14">
            <v>0</v>
          </cell>
          <cell r="I14">
            <v>0</v>
          </cell>
        </row>
        <row r="21">
          <cell r="H21">
            <v>4062.5145810000004</v>
          </cell>
        </row>
      </sheetData>
      <sheetData sheetId="2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ební"/>
      <sheetName val="400 UT"/>
      <sheetName val="410 PS"/>
    </sheetNames>
    <sheetDataSet>
      <sheetData sheetId="0">
        <row r="4">
          <cell r="C4" t="str">
            <v>SO 010 Sklad CH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5">
          <cell r="E15">
            <v>38652.3194</v>
          </cell>
          <cell r="F15">
            <v>424633.35615000001</v>
          </cell>
          <cell r="G15">
            <v>0</v>
          </cell>
          <cell r="H15">
            <v>0</v>
          </cell>
          <cell r="I15">
            <v>0</v>
          </cell>
        </row>
        <row r="16">
          <cell r="E16">
            <v>38652.3194</v>
          </cell>
          <cell r="F16">
            <v>446233.35615000001</v>
          </cell>
          <cell r="G16">
            <v>0</v>
          </cell>
          <cell r="H16">
            <v>297200</v>
          </cell>
          <cell r="I16">
            <v>0</v>
          </cell>
        </row>
        <row r="22">
          <cell r="H22">
            <v>20847.855399749998</v>
          </cell>
        </row>
      </sheetData>
      <sheetData sheetId="2"/>
      <sheetData sheetId="3" refreshError="1"/>
      <sheetData sheetId="4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ební"/>
      <sheetName val="410 PS"/>
    </sheetNames>
    <sheetDataSet>
      <sheetData sheetId="0">
        <row r="4">
          <cell r="C4" t="str">
            <v>SO 001 Ošetřovna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29">
          <cell r="E29">
            <v>1207765.2354500003</v>
          </cell>
          <cell r="F29">
            <v>3128695.53822</v>
          </cell>
          <cell r="G29">
            <v>0</v>
          </cell>
          <cell r="H29">
            <v>315460</v>
          </cell>
          <cell r="I29">
            <v>0</v>
          </cell>
        </row>
        <row r="36">
          <cell r="H36">
            <v>195140.73481515</v>
          </cell>
        </row>
      </sheetData>
      <sheetData sheetId="2"/>
      <sheetData sheetId="3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  <sheetName val="410 PS"/>
    </sheetNames>
    <sheetDataSet>
      <sheetData sheetId="0">
        <row r="4">
          <cell r="C4" t="str">
            <v>SO 037 Návštěvní dům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30">
          <cell r="E30">
            <v>481582.94506999996</v>
          </cell>
          <cell r="F30">
            <v>1293612.3720500001</v>
          </cell>
          <cell r="G30">
            <v>0</v>
          </cell>
          <cell r="H30">
            <v>331960</v>
          </cell>
          <cell r="I30">
            <v>0</v>
          </cell>
        </row>
      </sheetData>
      <sheetData sheetId="2"/>
      <sheetData sheetId="3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ební"/>
      <sheetName val="300VZT"/>
      <sheetName val="400 UT"/>
      <sheetName val="410 VS"/>
      <sheetName val="700 MaR"/>
    </sheetNames>
    <sheetDataSet>
      <sheetData sheetId="0">
        <row r="4">
          <cell r="C4" t="str">
            <v>SO 003 Víceúčelový objekt</v>
          </cell>
        </row>
        <row r="6">
          <cell r="C6" t="str">
            <v>Příbran SO 003</v>
          </cell>
        </row>
        <row r="7">
          <cell r="G7">
            <v>0</v>
          </cell>
        </row>
      </sheetData>
      <sheetData sheetId="1">
        <row r="17">
          <cell r="E17">
            <v>13795.898799999999</v>
          </cell>
          <cell r="F17">
            <v>1017508.893</v>
          </cell>
          <cell r="G17">
            <v>0</v>
          </cell>
          <cell r="H17">
            <v>854890.55</v>
          </cell>
          <cell r="I17">
            <v>0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ební"/>
      <sheetName val="410 PS"/>
    </sheetNames>
    <sheetDataSet>
      <sheetData sheetId="0">
        <row r="4">
          <cell r="C4" t="str">
            <v>SO 014 OVKT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30">
          <cell r="E30">
            <v>1299848.7133499999</v>
          </cell>
          <cell r="F30">
            <v>2289272.1837999998</v>
          </cell>
          <cell r="G30">
            <v>0</v>
          </cell>
          <cell r="H30">
            <v>340680</v>
          </cell>
          <cell r="I30">
            <v>0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10" workbookViewId="0">
      <selection activeCell="D14" sqref="D14:G15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129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130</v>
      </c>
      <c r="D6" s="10"/>
      <c r="E6" s="10"/>
      <c r="F6" s="18"/>
      <c r="G6" s="12"/>
    </row>
    <row r="7" spans="1:57">
      <c r="A7" s="13" t="s">
        <v>8</v>
      </c>
      <c r="B7" s="15"/>
      <c r="C7" s="277"/>
      <c r="D7" s="278"/>
      <c r="E7" s="19" t="s">
        <v>9</v>
      </c>
      <c r="F7" s="20"/>
      <c r="G7" s="21">
        <v>0</v>
      </c>
      <c r="H7" s="22"/>
      <c r="I7" s="22"/>
    </row>
    <row r="8" spans="1:57">
      <c r="A8" s="13" t="s">
        <v>10</v>
      </c>
      <c r="B8" s="15"/>
      <c r="C8" s="277"/>
      <c r="D8" s="278"/>
      <c r="E8" s="16" t="s">
        <v>11</v>
      </c>
      <c r="F8" s="15"/>
      <c r="G8" s="23">
        <f ca="1">IF(PocetMJ=0,,ROUND((F30+F32)/PocetMJ,1))</f>
        <v>0</v>
      </c>
    </row>
    <row r="9" spans="1:57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>
      <c r="A11" s="28"/>
      <c r="B11" s="11"/>
      <c r="C11" s="11"/>
      <c r="D11" s="11"/>
      <c r="E11" s="279" t="s">
        <v>128</v>
      </c>
      <c r="F11" s="280"/>
      <c r="G11" s="281"/>
    </row>
    <row r="12" spans="1:57" ht="28.5" customHeight="1" thickBot="1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>
      <c r="A14" s="40"/>
      <c r="B14" s="41" t="s">
        <v>19</v>
      </c>
      <c r="C14" s="42">
        <f ca="1">Dodavka</f>
        <v>0</v>
      </c>
      <c r="D14" s="43"/>
      <c r="E14" s="44"/>
      <c r="F14" s="45"/>
      <c r="G14" s="42"/>
    </row>
    <row r="15" spans="1:57" ht="15.95" customHeight="1">
      <c r="A15" s="40" t="s">
        <v>20</v>
      </c>
      <c r="B15" s="41" t="s">
        <v>21</v>
      </c>
      <c r="C15" s="42">
        <f ca="1">Mont</f>
        <v>0</v>
      </c>
      <c r="D15" s="24"/>
      <c r="E15" s="46"/>
      <c r="F15" s="47"/>
      <c r="G15" s="42"/>
    </row>
    <row r="16" spans="1:57" ht="15.95" customHeight="1">
      <c r="A16" s="40" t="s">
        <v>22</v>
      </c>
      <c r="B16" s="41" t="s">
        <v>23</v>
      </c>
      <c r="C16" s="42">
        <f ca="1">HSV</f>
        <v>0</v>
      </c>
      <c r="D16" s="24"/>
      <c r="E16" s="46"/>
      <c r="F16" s="47"/>
      <c r="G16" s="42"/>
    </row>
    <row r="17" spans="1:7" ht="15.95" customHeight="1">
      <c r="A17" s="48" t="s">
        <v>24</v>
      </c>
      <c r="B17" s="41" t="s">
        <v>25</v>
      </c>
      <c r="C17" s="42">
        <f ca="1">PSV</f>
        <v>0</v>
      </c>
      <c r="D17" s="24"/>
      <c r="E17" s="46"/>
      <c r="F17" s="47"/>
      <c r="G17" s="42"/>
    </row>
    <row r="18" spans="1:7" ht="15.95" customHeight="1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>
      <c r="A19" s="49"/>
      <c r="B19" s="41"/>
      <c r="C19" s="42"/>
      <c r="D19" s="24"/>
      <c r="E19" s="46"/>
      <c r="F19" s="47"/>
      <c r="G19" s="42"/>
    </row>
    <row r="20" spans="1:7" ht="15.95" customHeight="1">
      <c r="A20" s="49" t="s">
        <v>27</v>
      </c>
      <c r="B20" s="41"/>
      <c r="C20" s="42">
        <f ca="1">HZS</f>
        <v>0</v>
      </c>
      <c r="D20" s="24"/>
      <c r="E20" s="46"/>
      <c r="F20" s="47"/>
      <c r="G20" s="42"/>
    </row>
    <row r="21" spans="1:7" ht="15.95" customHeight="1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 ca="1">VRN</f>
        <v>0</v>
      </c>
    </row>
    <row r="23" spans="1:7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>
      <c r="A24" s="13"/>
      <c r="B24" s="15" t="s">
        <v>131</v>
      </c>
      <c r="C24" s="16" t="s">
        <v>35</v>
      </c>
      <c r="D24" s="15"/>
      <c r="E24" s="16" t="s">
        <v>35</v>
      </c>
      <c r="F24" s="15"/>
      <c r="G24" s="17"/>
    </row>
    <row r="25" spans="1:7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>
      <c r="A26" s="28"/>
      <c r="B26" s="166" t="s">
        <v>132</v>
      </c>
      <c r="C26" s="29" t="s">
        <v>37</v>
      </c>
      <c r="D26" s="11"/>
      <c r="E26" s="29" t="s">
        <v>38</v>
      </c>
      <c r="F26" s="11"/>
      <c r="G26" s="12"/>
    </row>
    <row r="27" spans="1:7">
      <c r="A27" s="28"/>
      <c r="B27" s="11"/>
      <c r="C27" s="29"/>
      <c r="D27" s="11"/>
      <c r="E27" s="29"/>
      <c r="F27" s="11"/>
      <c r="G27" s="12"/>
    </row>
    <row r="28" spans="1:7" ht="97.5" customHeight="1">
      <c r="A28" s="28"/>
      <c r="B28" s="11"/>
      <c r="C28" s="29"/>
      <c r="D28" s="11"/>
      <c r="E28" s="29"/>
      <c r="F28" s="11"/>
      <c r="G28" s="12"/>
    </row>
    <row r="29" spans="1:7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>
      <c r="A30" s="13" t="s">
        <v>39</v>
      </c>
      <c r="B30" s="15"/>
      <c r="C30" s="57">
        <v>10</v>
      </c>
      <c r="D30" s="15" t="s">
        <v>40</v>
      </c>
      <c r="E30" s="16"/>
      <c r="F30" s="58">
        <v>0</v>
      </c>
      <c r="G30" s="17"/>
    </row>
    <row r="31" spans="1:7">
      <c r="A31" s="13" t="s">
        <v>41</v>
      </c>
      <c r="B31" s="15"/>
      <c r="C31" s="57">
        <v>10</v>
      </c>
      <c r="D31" s="15" t="s">
        <v>40</v>
      </c>
      <c r="E31" s="16"/>
      <c r="F31" s="59">
        <f>ROUND(PRODUCT(F30,C31/100),1)</f>
        <v>0</v>
      </c>
      <c r="G31" s="27"/>
    </row>
    <row r="32" spans="1:7">
      <c r="A32" s="13" t="s">
        <v>39</v>
      </c>
      <c r="B32" s="15"/>
      <c r="C32" s="57">
        <v>20</v>
      </c>
      <c r="D32" s="15" t="s">
        <v>40</v>
      </c>
      <c r="E32" s="167"/>
      <c r="F32" s="58">
        <f>C22</f>
        <v>0</v>
      </c>
      <c r="G32" s="17"/>
    </row>
    <row r="33" spans="1:8">
      <c r="A33" s="13" t="s">
        <v>41</v>
      </c>
      <c r="B33" s="15"/>
      <c r="C33" s="57">
        <v>20</v>
      </c>
      <c r="D33" s="15" t="s">
        <v>40</v>
      </c>
      <c r="E33" s="16"/>
      <c r="F33" s="59">
        <f>ROUND(PRODUCT(F32,C33/100),1)</f>
        <v>0</v>
      </c>
      <c r="G33" s="27"/>
    </row>
    <row r="34" spans="1:8" s="65" customFormat="1" ht="19.5" customHeight="1" thickBot="1">
      <c r="A34" s="60" t="s">
        <v>42</v>
      </c>
      <c r="B34" s="61"/>
      <c r="C34" s="61"/>
      <c r="D34" s="61"/>
      <c r="E34" s="62"/>
      <c r="F34" s="63">
        <f>CEILING(SUM(F29:F33),IF(SUM(F29:F33)&gt;=0,1,-1))</f>
        <v>0</v>
      </c>
      <c r="G34" s="64"/>
    </row>
    <row r="36" spans="1:8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>
      <c r="A37" s="66"/>
      <c r="B37" s="282"/>
      <c r="C37" s="282"/>
      <c r="D37" s="282"/>
      <c r="E37" s="282"/>
      <c r="F37" s="282"/>
      <c r="G37" s="282"/>
      <c r="H37" t="s">
        <v>4</v>
      </c>
    </row>
    <row r="38" spans="1:8" ht="12.75" customHeight="1">
      <c r="A38" s="67"/>
      <c r="B38" s="282"/>
      <c r="C38" s="282"/>
      <c r="D38" s="282"/>
      <c r="E38" s="282"/>
      <c r="F38" s="282"/>
      <c r="G38" s="282"/>
      <c r="H38" t="s">
        <v>4</v>
      </c>
    </row>
    <row r="39" spans="1:8">
      <c r="A39" s="67"/>
      <c r="B39" s="282"/>
      <c r="C39" s="282"/>
      <c r="D39" s="282"/>
      <c r="E39" s="282"/>
      <c r="F39" s="282"/>
      <c r="G39" s="282"/>
      <c r="H39" t="s">
        <v>4</v>
      </c>
    </row>
    <row r="40" spans="1:8">
      <c r="A40" s="67"/>
      <c r="B40" s="282"/>
      <c r="C40" s="282"/>
      <c r="D40" s="282"/>
      <c r="E40" s="282"/>
      <c r="F40" s="282"/>
      <c r="G40" s="282"/>
      <c r="H40" t="s">
        <v>4</v>
      </c>
    </row>
    <row r="41" spans="1:8">
      <c r="A41" s="67"/>
      <c r="B41" s="282"/>
      <c r="C41" s="282"/>
      <c r="D41" s="282"/>
      <c r="E41" s="282"/>
      <c r="F41" s="282"/>
      <c r="G41" s="282"/>
      <c r="H41" t="s">
        <v>4</v>
      </c>
    </row>
    <row r="42" spans="1:8">
      <c r="A42" s="67"/>
      <c r="B42" s="282"/>
      <c r="C42" s="282"/>
      <c r="D42" s="282"/>
      <c r="E42" s="282"/>
      <c r="F42" s="282"/>
      <c r="G42" s="282"/>
      <c r="H42" t="s">
        <v>4</v>
      </c>
    </row>
    <row r="43" spans="1:8">
      <c r="A43" s="67"/>
      <c r="B43" s="282"/>
      <c r="C43" s="282"/>
      <c r="D43" s="282"/>
      <c r="E43" s="282"/>
      <c r="F43" s="282"/>
      <c r="G43" s="282"/>
      <c r="H43" t="s">
        <v>4</v>
      </c>
    </row>
    <row r="44" spans="1:8">
      <c r="A44" s="67"/>
      <c r="B44" s="282"/>
      <c r="C44" s="282"/>
      <c r="D44" s="282"/>
      <c r="E44" s="282"/>
      <c r="F44" s="282"/>
      <c r="G44" s="282"/>
      <c r="H44" t="s">
        <v>4</v>
      </c>
    </row>
    <row r="45" spans="1:8" ht="3" customHeight="1">
      <c r="A45" s="67"/>
      <c r="B45" s="282"/>
      <c r="C45" s="282"/>
      <c r="D45" s="282"/>
      <c r="E45" s="282"/>
      <c r="F45" s="282"/>
      <c r="G45" s="282"/>
      <c r="H45" t="s">
        <v>4</v>
      </c>
    </row>
    <row r="46" spans="1:8">
      <c r="B46" s="276"/>
      <c r="C46" s="276"/>
      <c r="D46" s="276"/>
      <c r="E46" s="276"/>
      <c r="F46" s="276"/>
      <c r="G46" s="276"/>
    </row>
    <row r="47" spans="1:8">
      <c r="B47" s="276"/>
      <c r="C47" s="276"/>
      <c r="D47" s="276"/>
      <c r="E47" s="276"/>
      <c r="F47" s="276"/>
      <c r="G47" s="276"/>
    </row>
    <row r="48" spans="1:8">
      <c r="B48" s="276"/>
      <c r="C48" s="276"/>
      <c r="D48" s="276"/>
      <c r="E48" s="276"/>
      <c r="F48" s="276"/>
      <c r="G48" s="276"/>
    </row>
    <row r="49" spans="2:7">
      <c r="B49" s="276"/>
      <c r="C49" s="276"/>
      <c r="D49" s="276"/>
      <c r="E49" s="276"/>
      <c r="F49" s="276"/>
      <c r="G49" s="276"/>
    </row>
    <row r="50" spans="2:7">
      <c r="B50" s="276"/>
      <c r="C50" s="276"/>
      <c r="D50" s="276"/>
      <c r="E50" s="276"/>
      <c r="F50" s="276"/>
      <c r="G50" s="276"/>
    </row>
    <row r="51" spans="2:7">
      <c r="B51" s="276"/>
      <c r="C51" s="276"/>
      <c r="D51" s="276"/>
      <c r="E51" s="276"/>
      <c r="F51" s="276"/>
      <c r="G51" s="276"/>
    </row>
    <row r="52" spans="2:7">
      <c r="B52" s="276"/>
      <c r="C52" s="276"/>
      <c r="D52" s="276"/>
      <c r="E52" s="276"/>
      <c r="F52" s="276"/>
      <c r="G52" s="276"/>
    </row>
    <row r="53" spans="2:7">
      <c r="B53" s="276"/>
      <c r="C53" s="276"/>
      <c r="D53" s="276"/>
      <c r="E53" s="276"/>
      <c r="F53" s="276"/>
      <c r="G53" s="276"/>
    </row>
    <row r="54" spans="2:7">
      <c r="B54" s="276"/>
      <c r="C54" s="276"/>
      <c r="D54" s="276"/>
      <c r="E54" s="276"/>
      <c r="F54" s="276"/>
      <c r="G54" s="276"/>
    </row>
    <row r="55" spans="2:7">
      <c r="B55" s="276"/>
      <c r="C55" s="276"/>
      <c r="D55" s="276"/>
      <c r="E55" s="276"/>
      <c r="F55" s="276"/>
      <c r="G55" s="276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honeticPr fontId="22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4"/>
  <sheetViews>
    <sheetView tabSelected="1" topLeftCell="A10" workbookViewId="0">
      <selection activeCell="A18" sqref="A18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83" t="s">
        <v>5</v>
      </c>
      <c r="B1" s="284"/>
      <c r="C1" s="68" t="str">
        <f ca="1">CONCATENATE(cislostavby," ",nazevstavby)</f>
        <v xml:space="preserve"> Sníž.energet.náročnosti pro vytápění věznice Příbram</v>
      </c>
      <c r="D1" s="69"/>
      <c r="E1" s="70"/>
      <c r="F1" s="69"/>
      <c r="G1" s="71"/>
      <c r="H1" s="72"/>
      <c r="I1" s="73"/>
    </row>
    <row r="2" spans="1:9" ht="13.5" thickBot="1">
      <c r="A2" s="285" t="s">
        <v>1</v>
      </c>
      <c r="B2" s="286"/>
      <c r="C2" s="74" t="str">
        <f ca="1">CONCATENATE(cisloobjektu," ",nazevobjektu)</f>
        <v xml:space="preserve"> SO 050 Výrobní hala</v>
      </c>
      <c r="D2" s="75"/>
      <c r="E2" s="76"/>
      <c r="F2" s="75"/>
      <c r="G2" s="287"/>
      <c r="H2" s="287"/>
      <c r="I2" s="288"/>
    </row>
    <row r="3" spans="1:9" ht="13.5" thickTop="1">
      <c r="F3" s="11"/>
    </row>
    <row r="4" spans="1:9" ht="19.5" customHeight="1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9" ht="13.5" thickBot="1"/>
    <row r="6" spans="1:9" s="11" customFormat="1" ht="13.5" thickBot="1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11" customFormat="1">
      <c r="A7" s="162" t="str">
        <f ca="1">'100 stavební'!B7</f>
        <v>61</v>
      </c>
      <c r="B7" s="85" t="str">
        <f ca="1">'100 stavební'!C7</f>
        <v>Upravy povrchů vnitřní</v>
      </c>
      <c r="C7" s="86"/>
      <c r="D7" s="87"/>
      <c r="E7" s="163">
        <f ca="1">'100 stavební'!BA10</f>
        <v>0</v>
      </c>
      <c r="F7" s="164">
        <f ca="1">'100 stavební'!BB10</f>
        <v>0</v>
      </c>
      <c r="G7" s="164">
        <f ca="1">'100 stavební'!BC10</f>
        <v>0</v>
      </c>
      <c r="H7" s="164">
        <f ca="1">'100 stavební'!BD10</f>
        <v>0</v>
      </c>
      <c r="I7" s="165">
        <f ca="1">'100 stavební'!BE10</f>
        <v>0</v>
      </c>
    </row>
    <row r="8" spans="1:9" s="11" customFormat="1">
      <c r="A8" s="162" t="str">
        <f ca="1">'100 stavební'!B11</f>
        <v>97</v>
      </c>
      <c r="B8" s="85" t="str">
        <f ca="1">'100 stavební'!C11</f>
        <v>Prorážení otvorů</v>
      </c>
      <c r="C8" s="86"/>
      <c r="D8" s="87"/>
      <c r="E8" s="163">
        <f ca="1">'100 stavební'!BA19</f>
        <v>0</v>
      </c>
      <c r="F8" s="164">
        <f ca="1">'100 stavební'!BB19</f>
        <v>0</v>
      </c>
      <c r="G8" s="164">
        <f ca="1">'100 stavební'!BC19</f>
        <v>0</v>
      </c>
      <c r="H8" s="164">
        <f ca="1">'100 stavební'!BD19</f>
        <v>0</v>
      </c>
      <c r="I8" s="165">
        <f ca="1">'100 stavební'!BE19</f>
        <v>0</v>
      </c>
    </row>
    <row r="9" spans="1:9" s="11" customFormat="1">
      <c r="A9" s="162" t="str">
        <f ca="1">'100 stavební'!B20</f>
        <v>99</v>
      </c>
      <c r="B9" s="85" t="str">
        <f ca="1">'100 stavební'!C20</f>
        <v>Staveništní přesun hmot</v>
      </c>
      <c r="C9" s="86"/>
      <c r="D9" s="87"/>
      <c r="E9" s="163">
        <f ca="1">'100 stavební'!BA22</f>
        <v>0</v>
      </c>
      <c r="F9" s="164">
        <f ca="1">'100 stavební'!BB22</f>
        <v>0</v>
      </c>
      <c r="G9" s="164">
        <f ca="1">'100 stavební'!BC22</f>
        <v>0</v>
      </c>
      <c r="H9" s="164">
        <f ca="1">'100 stavební'!BD22</f>
        <v>0</v>
      </c>
      <c r="I9" s="165">
        <f ca="1">'100 stavební'!BE22</f>
        <v>0</v>
      </c>
    </row>
    <row r="10" spans="1:9" s="11" customFormat="1">
      <c r="A10" s="162" t="s">
        <v>477</v>
      </c>
      <c r="B10" s="85" t="s">
        <v>478</v>
      </c>
      <c r="C10" s="86"/>
      <c r="D10" s="87"/>
      <c r="E10" s="163">
        <v>0</v>
      </c>
      <c r="F10" s="164">
        <f ca="1">'100 stavební'!G25</f>
        <v>0</v>
      </c>
      <c r="G10" s="164">
        <v>0</v>
      </c>
      <c r="H10" s="164">
        <v>0</v>
      </c>
      <c r="I10" s="165">
        <v>0</v>
      </c>
    </row>
    <row r="11" spans="1:9" s="11" customFormat="1">
      <c r="A11" s="162" t="str">
        <f ca="1">'100 stavební'!B26</f>
        <v>731</v>
      </c>
      <c r="B11" s="85" t="str">
        <f ca="1">'100 stavební'!C26</f>
        <v>Ústřední vytápění</v>
      </c>
      <c r="C11" s="86"/>
      <c r="D11" s="87"/>
      <c r="E11" s="163">
        <f ca="1">'100 stavební'!BA28</f>
        <v>0</v>
      </c>
      <c r="F11" s="164">
        <f ca="1">'100 stavební'!BB28</f>
        <v>0</v>
      </c>
      <c r="G11" s="164">
        <f ca="1">'100 stavební'!BC28</f>
        <v>0</v>
      </c>
      <c r="H11" s="164">
        <f ca="1">'100 stavební'!BD28</f>
        <v>0</v>
      </c>
      <c r="I11" s="165">
        <f ca="1">'100 stavební'!BE28</f>
        <v>0</v>
      </c>
    </row>
    <row r="12" spans="1:9" s="11" customFormat="1">
      <c r="A12" s="162" t="str">
        <f ca="1">'100 stavební'!B29</f>
        <v>732</v>
      </c>
      <c r="B12" s="85" t="str">
        <f ca="1">'100 stavební'!C29</f>
        <v>Předávací stanice</v>
      </c>
      <c r="C12" s="86"/>
      <c r="D12" s="87"/>
      <c r="E12" s="163">
        <f ca="1">'100 stavební'!BA31</f>
        <v>0</v>
      </c>
      <c r="F12" s="164">
        <f ca="1">'100 stavební'!BB31</f>
        <v>0</v>
      </c>
      <c r="G12" s="164">
        <f ca="1">'100 stavební'!BC31</f>
        <v>0</v>
      </c>
      <c r="H12" s="164">
        <f ca="1">'100 stavební'!BD31</f>
        <v>0</v>
      </c>
      <c r="I12" s="165">
        <f ca="1">'100 stavební'!BE31</f>
        <v>0</v>
      </c>
    </row>
    <row r="13" spans="1:9" s="11" customFormat="1">
      <c r="A13" s="162" t="str">
        <f ca="1">'100 stavební'!B32</f>
        <v>776</v>
      </c>
      <c r="B13" s="85" t="str">
        <f ca="1">'100 stavební'!C32</f>
        <v>Podlahy povlakové</v>
      </c>
      <c r="C13" s="86"/>
      <c r="D13" s="87"/>
      <c r="E13" s="163">
        <f ca="1">'100 stavební'!BA36</f>
        <v>0</v>
      </c>
      <c r="F13" s="164">
        <f ca="1">'100 stavební'!BB36</f>
        <v>0</v>
      </c>
      <c r="G13" s="164">
        <f ca="1">'100 stavební'!BC36</f>
        <v>0</v>
      </c>
      <c r="H13" s="164">
        <f ca="1">'100 stavební'!BD36</f>
        <v>0</v>
      </c>
      <c r="I13" s="165">
        <f ca="1">'100 stavební'!BE36</f>
        <v>0</v>
      </c>
    </row>
    <row r="14" spans="1:9" s="11" customFormat="1">
      <c r="A14" s="162" t="str">
        <f ca="1">'100 stavební'!B37</f>
        <v>777</v>
      </c>
      <c r="B14" s="85" t="str">
        <f ca="1">'100 stavební'!C37</f>
        <v>Podlahy ze syntetických hmot</v>
      </c>
      <c r="C14" s="86"/>
      <c r="D14" s="87"/>
      <c r="E14" s="163">
        <f ca="1">'100 stavební'!BA40</f>
        <v>0</v>
      </c>
      <c r="F14" s="164">
        <f ca="1">'100 stavební'!BB40</f>
        <v>0</v>
      </c>
      <c r="G14" s="164">
        <f ca="1">'100 stavební'!BC40</f>
        <v>0</v>
      </c>
      <c r="H14" s="164">
        <f ca="1">'100 stavební'!BD40</f>
        <v>0</v>
      </c>
      <c r="I14" s="165">
        <f ca="1">'100 stavební'!BE40</f>
        <v>0</v>
      </c>
    </row>
    <row r="15" spans="1:9" s="11" customFormat="1">
      <c r="A15" s="162" t="str">
        <f ca="1">'100 stavební'!B41</f>
        <v>784</v>
      </c>
      <c r="B15" s="85" t="str">
        <f ca="1">'100 stavební'!C41</f>
        <v>Malby</v>
      </c>
      <c r="C15" s="86"/>
      <c r="D15" s="87"/>
      <c r="E15" s="163">
        <f ca="1">'100 stavební'!BA44</f>
        <v>0</v>
      </c>
      <c r="F15" s="164">
        <f ca="1">'100 stavební'!BB44</f>
        <v>0</v>
      </c>
      <c r="G15" s="164">
        <f ca="1">'100 stavební'!BC44</f>
        <v>0</v>
      </c>
      <c r="H15" s="164">
        <f ca="1">'100 stavební'!BD44</f>
        <v>0</v>
      </c>
      <c r="I15" s="165">
        <f ca="1">'100 stavební'!BE44</f>
        <v>0</v>
      </c>
    </row>
    <row r="16" spans="1:9" s="11" customFormat="1">
      <c r="A16" s="162" t="s">
        <v>124</v>
      </c>
      <c r="B16" s="85" t="s">
        <v>279</v>
      </c>
      <c r="C16" s="86"/>
      <c r="D16" s="87"/>
      <c r="E16" s="163">
        <f ca="1">'100 stavební'!BA46</f>
        <v>0</v>
      </c>
      <c r="F16" s="164">
        <f ca="1">'100 stavební'!BB46</f>
        <v>0</v>
      </c>
      <c r="G16" s="164">
        <f ca="1">'100 stavební'!BC46</f>
        <v>0</v>
      </c>
      <c r="H16" s="164">
        <f ca="1">'100 stavební'!BD46</f>
        <v>0</v>
      </c>
      <c r="I16" s="165">
        <f ca="1">'100 stavební'!BE46</f>
        <v>0</v>
      </c>
    </row>
    <row r="17" spans="1:57" s="11" customFormat="1" ht="13.5" thickBot="1">
      <c r="A17" s="162" t="s">
        <v>428</v>
      </c>
      <c r="B17" s="85" t="s">
        <v>429</v>
      </c>
      <c r="C17" s="86"/>
      <c r="D17" s="87"/>
      <c r="E17" s="163">
        <f ca="1">'100 stavební'!BA47</f>
        <v>0</v>
      </c>
      <c r="F17" s="164">
        <f ca="1">'100 stavební'!BB47</f>
        <v>0</v>
      </c>
      <c r="G17" s="164">
        <f ca="1">'100 stavební'!BC47</f>
        <v>0</v>
      </c>
      <c r="H17" s="164">
        <f ca="1">'100 stavební'!G50</f>
        <v>0</v>
      </c>
      <c r="I17" s="165">
        <f ca="1">'100 stavební'!BE47</f>
        <v>0</v>
      </c>
    </row>
    <row r="18" spans="1:57" s="93" customFormat="1" ht="13.5" thickBot="1">
      <c r="A18" s="88"/>
      <c r="B18" s="80" t="s">
        <v>50</v>
      </c>
      <c r="C18" s="80"/>
      <c r="D18" s="89"/>
      <c r="E18" s="90">
        <f>SUM(E7:E17)</f>
        <v>0</v>
      </c>
      <c r="F18" s="91">
        <f>SUM(F7:F17)</f>
        <v>0</v>
      </c>
      <c r="G18" s="91">
        <f>SUM(G7:G17)</f>
        <v>0</v>
      </c>
      <c r="H18" s="91">
        <f>SUM(H7:H17)</f>
        <v>0</v>
      </c>
      <c r="I18" s="92">
        <f>SUM(I7:I17)</f>
        <v>0</v>
      </c>
    </row>
    <row r="19" spans="1:57">
      <c r="A19" s="86"/>
      <c r="B19" s="86"/>
      <c r="C19" s="86"/>
      <c r="D19" s="86"/>
      <c r="E19" s="86"/>
      <c r="F19" s="86"/>
      <c r="G19" s="86"/>
      <c r="H19" s="86"/>
      <c r="I19" s="86"/>
    </row>
    <row r="20" spans="1:57" ht="19.5" customHeight="1">
      <c r="A20" s="94" t="s">
        <v>51</v>
      </c>
      <c r="B20" s="94"/>
      <c r="C20" s="94"/>
      <c r="D20" s="94"/>
      <c r="E20" s="94"/>
      <c r="F20" s="94"/>
      <c r="G20" s="95"/>
      <c r="H20" s="94"/>
      <c r="I20" s="94"/>
      <c r="BA20" s="30"/>
      <c r="BB20" s="30"/>
      <c r="BC20" s="30"/>
      <c r="BD20" s="30"/>
      <c r="BE20" s="30"/>
    </row>
    <row r="21" spans="1:57" ht="13.5" thickBot="1">
      <c r="A21" s="96"/>
      <c r="B21" s="96"/>
      <c r="C21" s="96"/>
      <c r="D21" s="96"/>
      <c r="E21" s="96"/>
      <c r="F21" s="96"/>
      <c r="G21" s="96"/>
      <c r="H21" s="96"/>
      <c r="I21" s="96"/>
    </row>
    <row r="22" spans="1:57">
      <c r="A22" s="97" t="s">
        <v>52</v>
      </c>
      <c r="B22" s="98"/>
      <c r="C22" s="98"/>
      <c r="D22" s="99"/>
      <c r="E22" s="100" t="s">
        <v>53</v>
      </c>
      <c r="F22" s="101" t="s">
        <v>54</v>
      </c>
      <c r="G22" s="102" t="s">
        <v>55</v>
      </c>
      <c r="H22" s="103"/>
      <c r="I22" s="104" t="s">
        <v>53</v>
      </c>
    </row>
    <row r="23" spans="1:57" ht="13.5" thickBot="1">
      <c r="A23" s="105"/>
      <c r="B23" s="106" t="s">
        <v>56</v>
      </c>
      <c r="C23" s="107"/>
      <c r="D23" s="108"/>
      <c r="E23" s="109"/>
      <c r="F23" s="110"/>
      <c r="G23" s="110"/>
      <c r="H23" s="289"/>
      <c r="I23" s="290"/>
    </row>
    <row r="24" spans="1:57">
      <c r="A24" s="96"/>
      <c r="B24" s="96"/>
      <c r="C24" s="96"/>
      <c r="D24" s="96"/>
      <c r="E24" s="96"/>
      <c r="F24" s="96"/>
      <c r="G24" s="96"/>
      <c r="H24" s="96"/>
      <c r="I24" s="96"/>
    </row>
    <row r="25" spans="1:57">
      <c r="B25" s="93"/>
      <c r="F25" s="111"/>
      <c r="G25" s="112"/>
      <c r="H25" s="112"/>
      <c r="I25" s="113"/>
    </row>
    <row r="26" spans="1:57">
      <c r="F26" s="111"/>
      <c r="G26" s="112"/>
      <c r="H26" s="112"/>
      <c r="I26" s="113"/>
    </row>
    <row r="27" spans="1:57">
      <c r="F27" s="111"/>
      <c r="G27" s="112"/>
      <c r="H27" s="112"/>
      <c r="I27" s="113"/>
    </row>
    <row r="28" spans="1:57">
      <c r="F28" s="111"/>
      <c r="G28" s="112"/>
      <c r="H28" s="112"/>
      <c r="I28" s="113"/>
    </row>
    <row r="29" spans="1:57">
      <c r="F29" s="111"/>
      <c r="G29" s="112"/>
      <c r="H29" s="112"/>
      <c r="I29" s="113"/>
    </row>
    <row r="30" spans="1:57">
      <c r="F30" s="111"/>
      <c r="G30" s="112"/>
      <c r="H30" s="112"/>
      <c r="I30" s="113"/>
    </row>
    <row r="31" spans="1:57">
      <c r="F31" s="111"/>
      <c r="G31" s="112"/>
      <c r="H31" s="112"/>
      <c r="I31" s="113"/>
    </row>
    <row r="32" spans="1:57">
      <c r="F32" s="111"/>
      <c r="G32" s="112"/>
      <c r="H32" s="112"/>
      <c r="I32" s="113"/>
    </row>
    <row r="33" spans="6:9">
      <c r="F33" s="111"/>
      <c r="G33" s="112"/>
      <c r="H33" s="112"/>
      <c r="I33" s="113"/>
    </row>
    <row r="34" spans="6:9">
      <c r="F34" s="111"/>
      <c r="G34" s="112"/>
      <c r="H34" s="112"/>
      <c r="I34" s="113"/>
    </row>
    <row r="35" spans="6:9">
      <c r="F35" s="111"/>
      <c r="G35" s="112"/>
      <c r="H35" s="112"/>
      <c r="I35" s="113"/>
    </row>
    <row r="36" spans="6:9">
      <c r="F36" s="111"/>
      <c r="G36" s="112"/>
      <c r="H36" s="112"/>
      <c r="I36" s="113"/>
    </row>
    <row r="37" spans="6:9">
      <c r="F37" s="111"/>
      <c r="G37" s="112"/>
      <c r="H37" s="112"/>
      <c r="I37" s="113"/>
    </row>
    <row r="38" spans="6:9">
      <c r="F38" s="111"/>
      <c r="G38" s="112"/>
      <c r="H38" s="112"/>
      <c r="I38" s="113"/>
    </row>
    <row r="39" spans="6:9">
      <c r="F39" s="111"/>
      <c r="G39" s="112"/>
      <c r="H39" s="112"/>
      <c r="I39" s="113"/>
    </row>
    <row r="40" spans="6:9">
      <c r="F40" s="111"/>
      <c r="G40" s="112"/>
      <c r="H40" s="112"/>
      <c r="I40" s="113"/>
    </row>
    <row r="41" spans="6:9">
      <c r="F41" s="111"/>
      <c r="G41" s="112"/>
      <c r="H41" s="112"/>
      <c r="I41" s="113"/>
    </row>
    <row r="42" spans="6:9">
      <c r="F42" s="111"/>
      <c r="G42" s="112"/>
      <c r="H42" s="112"/>
      <c r="I42" s="113"/>
    </row>
    <row r="43" spans="6:9">
      <c r="F43" s="111"/>
      <c r="G43" s="112"/>
      <c r="H43" s="112"/>
      <c r="I43" s="113"/>
    </row>
    <row r="44" spans="6:9">
      <c r="F44" s="111"/>
      <c r="G44" s="112"/>
      <c r="H44" s="112"/>
      <c r="I44" s="113"/>
    </row>
    <row r="45" spans="6:9">
      <c r="F45" s="111"/>
      <c r="G45" s="112"/>
      <c r="H45" s="112"/>
      <c r="I45" s="113"/>
    </row>
    <row r="46" spans="6:9">
      <c r="F46" s="111"/>
      <c r="G46" s="112"/>
      <c r="H46" s="112"/>
      <c r="I46" s="113"/>
    </row>
    <row r="47" spans="6:9">
      <c r="F47" s="111"/>
      <c r="G47" s="112"/>
      <c r="H47" s="112"/>
      <c r="I47" s="113"/>
    </row>
    <row r="48" spans="6:9">
      <c r="F48" s="111"/>
      <c r="G48" s="112"/>
      <c r="H48" s="112"/>
      <c r="I48" s="113"/>
    </row>
    <row r="49" spans="6:9">
      <c r="F49" s="111"/>
      <c r="G49" s="112"/>
      <c r="H49" s="112"/>
      <c r="I49" s="113"/>
    </row>
    <row r="50" spans="6:9">
      <c r="F50" s="111"/>
      <c r="G50" s="112"/>
      <c r="H50" s="112"/>
      <c r="I50" s="113"/>
    </row>
    <row r="51" spans="6:9">
      <c r="F51" s="111"/>
      <c r="G51" s="112"/>
      <c r="H51" s="112"/>
      <c r="I51" s="113"/>
    </row>
    <row r="52" spans="6:9">
      <c r="F52" s="111"/>
      <c r="G52" s="112"/>
      <c r="H52" s="112"/>
      <c r="I52" s="113"/>
    </row>
    <row r="53" spans="6:9">
      <c r="F53" s="111"/>
      <c r="G53" s="112"/>
      <c r="H53" s="112"/>
      <c r="I53" s="113"/>
    </row>
    <row r="54" spans="6:9">
      <c r="F54" s="111"/>
      <c r="G54" s="112"/>
      <c r="H54" s="112"/>
      <c r="I54" s="113"/>
    </row>
    <row r="55" spans="6:9">
      <c r="F55" s="111"/>
      <c r="G55" s="112"/>
      <c r="H55" s="112"/>
      <c r="I55" s="113"/>
    </row>
    <row r="56" spans="6:9">
      <c r="F56" s="111"/>
      <c r="G56" s="112"/>
      <c r="H56" s="112"/>
      <c r="I56" s="113"/>
    </row>
    <row r="57" spans="6:9">
      <c r="F57" s="111"/>
      <c r="G57" s="112"/>
      <c r="H57" s="112"/>
      <c r="I57" s="113"/>
    </row>
    <row r="58" spans="6:9">
      <c r="F58" s="111"/>
      <c r="G58" s="112"/>
      <c r="H58" s="112"/>
      <c r="I58" s="113"/>
    </row>
    <row r="59" spans="6:9">
      <c r="F59" s="111"/>
      <c r="G59" s="112"/>
      <c r="H59" s="112"/>
      <c r="I59" s="113"/>
    </row>
    <row r="60" spans="6:9">
      <c r="F60" s="111"/>
      <c r="G60" s="112"/>
      <c r="H60" s="112"/>
      <c r="I60" s="113"/>
    </row>
    <row r="61" spans="6:9">
      <c r="F61" s="111"/>
      <c r="G61" s="112"/>
      <c r="H61" s="112"/>
      <c r="I61" s="113"/>
    </row>
    <row r="62" spans="6:9">
      <c r="F62" s="111"/>
      <c r="G62" s="112"/>
      <c r="H62" s="112"/>
      <c r="I62" s="113"/>
    </row>
    <row r="63" spans="6:9">
      <c r="F63" s="111"/>
      <c r="G63" s="112"/>
      <c r="H63" s="112"/>
      <c r="I63" s="113"/>
    </row>
    <row r="64" spans="6:9">
      <c r="F64" s="111"/>
      <c r="G64" s="112"/>
      <c r="H64" s="112"/>
      <c r="I64" s="113"/>
    </row>
    <row r="65" spans="6:9">
      <c r="F65" s="111"/>
      <c r="G65" s="112"/>
      <c r="H65" s="112"/>
      <c r="I65" s="113"/>
    </row>
    <row r="66" spans="6:9">
      <c r="F66" s="111"/>
      <c r="G66" s="112"/>
      <c r="H66" s="112"/>
      <c r="I66" s="113"/>
    </row>
    <row r="67" spans="6:9">
      <c r="F67" s="111"/>
      <c r="G67" s="112"/>
      <c r="H67" s="112"/>
      <c r="I67" s="113"/>
    </row>
    <row r="68" spans="6:9">
      <c r="F68" s="111"/>
      <c r="G68" s="112"/>
      <c r="H68" s="112"/>
      <c r="I68" s="113"/>
    </row>
    <row r="69" spans="6:9">
      <c r="F69" s="111"/>
      <c r="G69" s="112"/>
      <c r="H69" s="112"/>
      <c r="I69" s="113"/>
    </row>
    <row r="70" spans="6:9">
      <c r="F70" s="111"/>
      <c r="G70" s="112"/>
      <c r="H70" s="112"/>
      <c r="I70" s="113"/>
    </row>
    <row r="71" spans="6:9">
      <c r="F71" s="111"/>
      <c r="G71" s="112"/>
      <c r="H71" s="112"/>
      <c r="I71" s="113"/>
    </row>
    <row r="72" spans="6:9">
      <c r="F72" s="111"/>
      <c r="G72" s="112"/>
      <c r="H72" s="112"/>
      <c r="I72" s="113"/>
    </row>
    <row r="73" spans="6:9">
      <c r="F73" s="111"/>
      <c r="G73" s="112"/>
      <c r="H73" s="112"/>
      <c r="I73" s="113"/>
    </row>
    <row r="74" spans="6:9">
      <c r="F74" s="111"/>
      <c r="G74" s="112"/>
      <c r="H74" s="112"/>
      <c r="I74" s="113"/>
    </row>
  </sheetData>
  <mergeCells count="4">
    <mergeCell ref="A1:B1"/>
    <mergeCell ref="A2:B2"/>
    <mergeCell ref="G2:I2"/>
    <mergeCell ref="H23:I23"/>
  </mergeCells>
  <phoneticPr fontId="22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20"/>
  <sheetViews>
    <sheetView showGridLines="0" showZeros="0" topLeftCell="A13" workbookViewId="0">
      <selection activeCell="F42" sqref="F42:F44"/>
    </sheetView>
  </sheetViews>
  <sheetFormatPr defaultRowHeight="12.75"/>
  <cols>
    <col min="1" max="1" width="3.85546875" style="114" customWidth="1"/>
    <col min="2" max="2" width="12" style="114" customWidth="1"/>
    <col min="3" max="3" width="40.425781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3.85546875" style="114" customWidth="1"/>
    <col min="8" max="16384" width="9.140625" style="114"/>
  </cols>
  <sheetData>
    <row r="1" spans="1:104" ht="15.75">
      <c r="A1" s="291" t="s">
        <v>57</v>
      </c>
      <c r="B1" s="291"/>
      <c r="C1" s="291"/>
      <c r="D1" s="291"/>
      <c r="E1" s="291"/>
      <c r="F1" s="291"/>
      <c r="G1" s="291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92" t="s">
        <v>5</v>
      </c>
      <c r="B3" s="293"/>
      <c r="C3" s="119" t="str">
        <f ca="1">CONCATENATE(cislostavby," ",nazevstavby)</f>
        <v xml:space="preserve"> Sníž.energet.náročnosti pro vytápění věznice Příbram</v>
      </c>
      <c r="D3" s="120"/>
      <c r="E3" s="121"/>
      <c r="F3" s="122">
        <f ca="1">Rekapitulace!H1</f>
        <v>0</v>
      </c>
      <c r="G3" s="123"/>
    </row>
    <row r="4" spans="1:104" ht="13.5" thickBot="1">
      <c r="A4" s="294" t="s">
        <v>1</v>
      </c>
      <c r="B4" s="295"/>
      <c r="C4" s="124" t="str">
        <f ca="1">CONCATENATE(cisloobjektu," ",nazevobjektu)</f>
        <v xml:space="preserve"> SO 050 Výrobní hala</v>
      </c>
      <c r="D4" s="125"/>
      <c r="E4" s="296"/>
      <c r="F4" s="296"/>
      <c r="G4" s="297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67</v>
      </c>
      <c r="C7" s="136" t="s">
        <v>68</v>
      </c>
      <c r="D7" s="137"/>
      <c r="E7" s="138"/>
      <c r="F7" s="138"/>
      <c r="G7" s="139"/>
      <c r="H7" s="140"/>
      <c r="I7" s="140"/>
      <c r="O7" s="141">
        <v>1</v>
      </c>
    </row>
    <row r="8" spans="1:104">
      <c r="A8" s="142">
        <v>1</v>
      </c>
      <c r="B8" s="143" t="s">
        <v>69</v>
      </c>
      <c r="C8" s="144" t="s">
        <v>70</v>
      </c>
      <c r="D8" s="145" t="s">
        <v>71</v>
      </c>
      <c r="E8" s="146">
        <v>8.9261999999999997</v>
      </c>
      <c r="F8" s="146"/>
      <c r="G8" s="147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>
      <c r="A9" s="142">
        <v>2</v>
      </c>
      <c r="B9" s="143" t="s">
        <v>72</v>
      </c>
      <c r="C9" s="144" t="s">
        <v>73</v>
      </c>
      <c r="D9" s="145" t="s">
        <v>71</v>
      </c>
      <c r="E9" s="146">
        <v>38.780999999999999</v>
      </c>
      <c r="F9" s="146"/>
      <c r="G9" s="147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>
      <c r="A10" s="148"/>
      <c r="B10" s="149" t="s">
        <v>66</v>
      </c>
      <c r="C10" s="150" t="str">
        <f>CONCATENATE(B7," ",C7)</f>
        <v>61 Upravy povrchů vnitřní</v>
      </c>
      <c r="D10" s="148"/>
      <c r="E10" s="151"/>
      <c r="F10" s="151"/>
      <c r="G10" s="152">
        <f>SUM(G7:G9)</f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>
      <c r="A11" s="134" t="s">
        <v>65</v>
      </c>
      <c r="B11" s="135" t="s">
        <v>74</v>
      </c>
      <c r="C11" s="136" t="s">
        <v>75</v>
      </c>
      <c r="D11" s="137"/>
      <c r="E11" s="138"/>
      <c r="F11" s="138"/>
      <c r="G11" s="139"/>
      <c r="H11" s="140"/>
      <c r="I11" s="140"/>
      <c r="O11" s="141">
        <v>1</v>
      </c>
    </row>
    <row r="12" spans="1:104">
      <c r="A12" s="142">
        <v>3</v>
      </c>
      <c r="B12" s="143" t="s">
        <v>76</v>
      </c>
      <c r="C12" s="144" t="s">
        <v>77</v>
      </c>
      <c r="D12" s="145" t="s">
        <v>71</v>
      </c>
      <c r="E12" s="146">
        <v>8.9260000000000002</v>
      </c>
      <c r="F12" s="146"/>
      <c r="G12" s="147">
        <f t="shared" ref="G12:G18" si="0">E12*F12</f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8" si="1">IF(AZ12=1,G12,0)</f>
        <v>0</v>
      </c>
      <c r="BB12" s="114">
        <f t="shared" ref="BB12:BB18" si="2">IF(AZ12=2,G12,0)</f>
        <v>0</v>
      </c>
      <c r="BC12" s="114">
        <f t="shared" ref="BC12:BC18" si="3">IF(AZ12=3,G12,0)</f>
        <v>0</v>
      </c>
      <c r="BD12" s="114">
        <f t="shared" ref="BD12:BD18" si="4">IF(AZ12=4,G12,0)</f>
        <v>0</v>
      </c>
      <c r="BE12" s="114">
        <f t="shared" ref="BE12:BE18" si="5">IF(AZ12=5,G12,0)</f>
        <v>0</v>
      </c>
      <c r="CZ12" s="114">
        <v>0</v>
      </c>
    </row>
    <row r="13" spans="1:104">
      <c r="A13" s="142">
        <v>4</v>
      </c>
      <c r="B13" s="143" t="s">
        <v>78</v>
      </c>
      <c r="C13" s="144" t="s">
        <v>79</v>
      </c>
      <c r="D13" s="145" t="s">
        <v>71</v>
      </c>
      <c r="E13" s="146">
        <v>38.780999999999999</v>
      </c>
      <c r="F13" s="146"/>
      <c r="G13" s="147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>
      <c r="A14" s="142">
        <v>5</v>
      </c>
      <c r="B14" s="143" t="s">
        <v>80</v>
      </c>
      <c r="C14" s="144" t="s">
        <v>81</v>
      </c>
      <c r="D14" s="145" t="s">
        <v>82</v>
      </c>
      <c r="E14" s="146">
        <v>0.95399999999999996</v>
      </c>
      <c r="F14" s="146"/>
      <c r="G14" s="147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>
      <c r="A15" s="142">
        <v>6</v>
      </c>
      <c r="B15" s="143" t="s">
        <v>83</v>
      </c>
      <c r="C15" s="144" t="s">
        <v>84</v>
      </c>
      <c r="D15" s="145" t="s">
        <v>82</v>
      </c>
      <c r="E15" s="146">
        <v>8.5860000000000003</v>
      </c>
      <c r="F15" s="146"/>
      <c r="G15" s="147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>
      <c r="A16" s="142">
        <v>7</v>
      </c>
      <c r="B16" s="143" t="s">
        <v>85</v>
      </c>
      <c r="C16" s="144" t="s">
        <v>86</v>
      </c>
      <c r="D16" s="145" t="s">
        <v>82</v>
      </c>
      <c r="E16" s="146">
        <v>0.95399999999999996</v>
      </c>
      <c r="F16" s="146"/>
      <c r="G16" s="147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>
      <c r="A17" s="142">
        <v>8</v>
      </c>
      <c r="B17" s="143" t="s">
        <v>87</v>
      </c>
      <c r="C17" s="144" t="s">
        <v>88</v>
      </c>
      <c r="D17" s="145" t="s">
        <v>82</v>
      </c>
      <c r="E17" s="146">
        <v>7.6319999999999997</v>
      </c>
      <c r="F17" s="146"/>
      <c r="G17" s="147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>
      <c r="A18" s="142">
        <v>9</v>
      </c>
      <c r="B18" s="143" t="s">
        <v>89</v>
      </c>
      <c r="C18" s="144" t="s">
        <v>90</v>
      </c>
      <c r="D18" s="145" t="s">
        <v>82</v>
      </c>
      <c r="E18" s="146">
        <v>0.95399999999999996</v>
      </c>
      <c r="F18" s="146"/>
      <c r="G18" s="147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>
      <c r="A19" s="148"/>
      <c r="B19" s="149" t="s">
        <v>66</v>
      </c>
      <c r="C19" s="150" t="str">
        <f>CONCATENATE(B11," ",C11)</f>
        <v>97 Prorážení otvorů</v>
      </c>
      <c r="D19" s="148"/>
      <c r="E19" s="151"/>
      <c r="F19" s="151"/>
      <c r="G19" s="152">
        <f>SUM(G11:G18)</f>
        <v>0</v>
      </c>
      <c r="O19" s="141">
        <v>4</v>
      </c>
      <c r="BA19" s="153">
        <f>SUM(BA11:BA18)</f>
        <v>0</v>
      </c>
      <c r="BB19" s="153">
        <f>SUM(BB11:BB18)</f>
        <v>0</v>
      </c>
      <c r="BC19" s="153">
        <f>SUM(BC11:BC18)</f>
        <v>0</v>
      </c>
      <c r="BD19" s="153">
        <f>SUM(BD11:BD18)</f>
        <v>0</v>
      </c>
      <c r="BE19" s="153">
        <f>SUM(BE11:BE18)</f>
        <v>0</v>
      </c>
    </row>
    <row r="20" spans="1:104">
      <c r="A20" s="134" t="s">
        <v>65</v>
      </c>
      <c r="B20" s="135" t="s">
        <v>91</v>
      </c>
      <c r="C20" s="136" t="s">
        <v>92</v>
      </c>
      <c r="D20" s="137"/>
      <c r="E20" s="138"/>
      <c r="F20" s="138"/>
      <c r="G20" s="139"/>
      <c r="H20" s="140"/>
      <c r="I20" s="140"/>
      <c r="O20" s="141">
        <v>1</v>
      </c>
    </row>
    <row r="21" spans="1:104">
      <c r="A21" s="142">
        <v>10</v>
      </c>
      <c r="B21" s="143" t="s">
        <v>93</v>
      </c>
      <c r="C21" s="144" t="s">
        <v>94</v>
      </c>
      <c r="D21" s="145" t="s">
        <v>82</v>
      </c>
      <c r="E21" s="146">
        <v>1.385</v>
      </c>
      <c r="F21" s="146"/>
      <c r="G21" s="147">
        <f>E21*F21</f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>
      <c r="A22" s="148"/>
      <c r="B22" s="149" t="s">
        <v>66</v>
      </c>
      <c r="C22" s="150" t="str">
        <f>CONCATENATE(B20," ",C20)</f>
        <v>99 Staveništní přesun hmot</v>
      </c>
      <c r="D22" s="148"/>
      <c r="E22" s="151"/>
      <c r="F22" s="151"/>
      <c r="G22" s="152">
        <f>SUM(G20:G21)</f>
        <v>0</v>
      </c>
      <c r="O22" s="141">
        <v>4</v>
      </c>
      <c r="BA22" s="153">
        <f>SUM(BA20:BA21)</f>
        <v>0</v>
      </c>
      <c r="BB22" s="153">
        <f>SUM(BB20:BB21)</f>
        <v>0</v>
      </c>
      <c r="BC22" s="153">
        <f>SUM(BC20:BC21)</f>
        <v>0</v>
      </c>
      <c r="BD22" s="153">
        <f>SUM(BD20:BD21)</f>
        <v>0</v>
      </c>
      <c r="BE22" s="153">
        <f>SUM(BE20:BE21)</f>
        <v>0</v>
      </c>
    </row>
    <row r="23" spans="1:104">
      <c r="A23" s="134" t="s">
        <v>65</v>
      </c>
      <c r="B23" s="135" t="s">
        <v>477</v>
      </c>
      <c r="C23" s="136" t="s">
        <v>478</v>
      </c>
      <c r="D23" s="137"/>
      <c r="E23" s="138"/>
      <c r="F23" s="273"/>
      <c r="G23" s="274"/>
      <c r="O23" s="141"/>
      <c r="BA23" s="153"/>
      <c r="BB23" s="153"/>
      <c r="BC23" s="153"/>
      <c r="BD23" s="153"/>
      <c r="BE23" s="153"/>
    </row>
    <row r="24" spans="1:104">
      <c r="A24" s="142">
        <v>67</v>
      </c>
      <c r="B24" s="143" t="s">
        <v>479</v>
      </c>
      <c r="C24" s="144" t="s">
        <v>480</v>
      </c>
      <c r="D24" s="145" t="s">
        <v>103</v>
      </c>
      <c r="E24" s="146">
        <v>1</v>
      </c>
      <c r="F24" s="275">
        <f ca="1">'200 ZT'!G32</f>
        <v>0</v>
      </c>
      <c r="G24" s="168">
        <f>E24*F24</f>
        <v>0</v>
      </c>
      <c r="O24" s="141"/>
      <c r="BA24" s="153"/>
      <c r="BB24" s="153"/>
      <c r="BC24" s="153"/>
      <c r="BD24" s="153"/>
      <c r="BE24" s="153"/>
    </row>
    <row r="25" spans="1:104">
      <c r="A25" s="148"/>
      <c r="B25" s="149" t="s">
        <v>66</v>
      </c>
      <c r="C25" s="150" t="str">
        <f>CONCATENATE(B23," ",C23)</f>
        <v>720 Zdravotní instalace</v>
      </c>
      <c r="D25" s="148"/>
      <c r="E25" s="151"/>
      <c r="F25" s="151"/>
      <c r="G25" s="152">
        <f>SUM(G24)</f>
        <v>0</v>
      </c>
      <c r="O25" s="141"/>
      <c r="BA25" s="153"/>
      <c r="BB25" s="153"/>
      <c r="BC25" s="153"/>
      <c r="BD25" s="153"/>
      <c r="BE25" s="153"/>
    </row>
    <row r="26" spans="1:104">
      <c r="A26" s="134" t="s">
        <v>65</v>
      </c>
      <c r="B26" s="135" t="s">
        <v>95</v>
      </c>
      <c r="C26" s="136" t="s">
        <v>96</v>
      </c>
      <c r="D26" s="137"/>
      <c r="E26" s="138"/>
      <c r="F26" s="138"/>
      <c r="G26" s="139"/>
      <c r="H26" s="140"/>
      <c r="I26" s="140"/>
      <c r="O26" s="141">
        <v>1</v>
      </c>
    </row>
    <row r="27" spans="1:104">
      <c r="A27" s="142">
        <v>11</v>
      </c>
      <c r="B27" s="143" t="s">
        <v>97</v>
      </c>
      <c r="C27" s="144" t="s">
        <v>98</v>
      </c>
      <c r="D27" s="145" t="s">
        <v>99</v>
      </c>
      <c r="E27" s="146">
        <v>1</v>
      </c>
      <c r="F27" s="146">
        <f ca="1">'400 UT'!G48</f>
        <v>0</v>
      </c>
      <c r="G27" s="147">
        <f>E27*F27</f>
        <v>0</v>
      </c>
      <c r="O27" s="141">
        <v>2</v>
      </c>
      <c r="AA27" s="114">
        <v>12</v>
      </c>
      <c r="AB27" s="114">
        <v>0</v>
      </c>
      <c r="AC27" s="114">
        <v>11</v>
      </c>
      <c r="AZ27" s="114">
        <v>2</v>
      </c>
      <c r="BA27" s="114">
        <f>IF(AZ27=1,G27,0)</f>
        <v>0</v>
      </c>
      <c r="BB27" s="114">
        <f>IF(AZ27=2,G27,0)</f>
        <v>0</v>
      </c>
      <c r="BC27" s="114">
        <f>IF(AZ27=3,G27,0)</f>
        <v>0</v>
      </c>
      <c r="BD27" s="114">
        <f>IF(AZ27=4,G27,0)</f>
        <v>0</v>
      </c>
      <c r="BE27" s="114">
        <f>IF(AZ27=5,G27,0)</f>
        <v>0</v>
      </c>
      <c r="CZ27" s="114">
        <v>0</v>
      </c>
    </row>
    <row r="28" spans="1:104">
      <c r="A28" s="148"/>
      <c r="B28" s="149" t="s">
        <v>66</v>
      </c>
      <c r="C28" s="150" t="str">
        <f>CONCATENATE(B26," ",C26)</f>
        <v>731 Ústřední vytápění</v>
      </c>
      <c r="D28" s="148"/>
      <c r="E28" s="151"/>
      <c r="F28" s="151"/>
      <c r="G28" s="152">
        <f>SUM(G26:G27)</f>
        <v>0</v>
      </c>
      <c r="O28" s="141">
        <v>4</v>
      </c>
      <c r="BA28" s="153">
        <f>SUM(BA26:BA27)</f>
        <v>0</v>
      </c>
      <c r="BB28" s="153">
        <f>SUM(BB26:BB27)</f>
        <v>0</v>
      </c>
      <c r="BC28" s="153">
        <f>SUM(BC26:BC27)</f>
        <v>0</v>
      </c>
      <c r="BD28" s="153">
        <f>SUM(BD26:BD27)</f>
        <v>0</v>
      </c>
      <c r="BE28" s="153">
        <f>SUM(BE26:BE27)</f>
        <v>0</v>
      </c>
    </row>
    <row r="29" spans="1:104">
      <c r="A29" s="134" t="s">
        <v>65</v>
      </c>
      <c r="B29" s="135" t="s">
        <v>100</v>
      </c>
      <c r="C29" s="136" t="s">
        <v>101</v>
      </c>
      <c r="D29" s="137"/>
      <c r="E29" s="138"/>
      <c r="F29" s="138"/>
      <c r="G29" s="139"/>
      <c r="H29" s="140"/>
      <c r="I29" s="140"/>
      <c r="O29" s="141">
        <v>1</v>
      </c>
    </row>
    <row r="30" spans="1:104">
      <c r="A30" s="142">
        <v>12</v>
      </c>
      <c r="B30" s="143" t="s">
        <v>100</v>
      </c>
      <c r="C30" s="144" t="s">
        <v>102</v>
      </c>
      <c r="D30" s="145" t="s">
        <v>103</v>
      </c>
      <c r="E30" s="146">
        <v>1</v>
      </c>
      <c r="F30" s="146">
        <f ca="1">'410 PS'!G63</f>
        <v>0</v>
      </c>
      <c r="G30" s="147">
        <f>E30*F30</f>
        <v>0</v>
      </c>
      <c r="O30" s="141">
        <v>2</v>
      </c>
      <c r="AA30" s="114">
        <v>12</v>
      </c>
      <c r="AB30" s="114">
        <v>0</v>
      </c>
      <c r="AC30" s="114">
        <v>12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</v>
      </c>
    </row>
    <row r="31" spans="1:104">
      <c r="A31" s="148"/>
      <c r="B31" s="149" t="s">
        <v>66</v>
      </c>
      <c r="C31" s="150" t="str">
        <f>CONCATENATE(B29," ",C29)</f>
        <v>732 Předávací stanice</v>
      </c>
      <c r="D31" s="148"/>
      <c r="E31" s="151"/>
      <c r="F31" s="151"/>
      <c r="G31" s="152">
        <f>SUM(G29:G30)</f>
        <v>0</v>
      </c>
      <c r="O31" s="141">
        <v>4</v>
      </c>
      <c r="BA31" s="153">
        <f>SUM(BA29:BA30)</f>
        <v>0</v>
      </c>
      <c r="BB31" s="153">
        <f>SUM(BB29:BB30)</f>
        <v>0</v>
      </c>
      <c r="BC31" s="153">
        <f>SUM(BC29:BC30)</f>
        <v>0</v>
      </c>
      <c r="BD31" s="153">
        <f>SUM(BD29:BD30)</f>
        <v>0</v>
      </c>
      <c r="BE31" s="153">
        <f>SUM(BE29:BE30)</f>
        <v>0</v>
      </c>
    </row>
    <row r="32" spans="1:104">
      <c r="A32" s="134" t="s">
        <v>65</v>
      </c>
      <c r="B32" s="135" t="s">
        <v>104</v>
      </c>
      <c r="C32" s="136" t="s">
        <v>105</v>
      </c>
      <c r="D32" s="137"/>
      <c r="E32" s="138"/>
      <c r="F32" s="138"/>
      <c r="G32" s="139"/>
      <c r="H32" s="140"/>
      <c r="I32" s="140"/>
      <c r="O32" s="141">
        <v>1</v>
      </c>
    </row>
    <row r="33" spans="1:104">
      <c r="A33" s="142">
        <v>13</v>
      </c>
      <c r="B33" s="143" t="s">
        <v>106</v>
      </c>
      <c r="C33" s="144" t="s">
        <v>107</v>
      </c>
      <c r="D33" s="145" t="s">
        <v>71</v>
      </c>
      <c r="E33" s="146">
        <v>8.9261999999999997</v>
      </c>
      <c r="F33" s="146"/>
      <c r="G33" s="147">
        <f>E33*F33</f>
        <v>0</v>
      </c>
      <c r="O33" s="141">
        <v>2</v>
      </c>
      <c r="AA33" s="114">
        <v>12</v>
      </c>
      <c r="AB33" s="114">
        <v>0</v>
      </c>
      <c r="AC33" s="114">
        <v>13</v>
      </c>
      <c r="AZ33" s="114">
        <v>2</v>
      </c>
      <c r="BA33" s="114">
        <f>IF(AZ33=1,G33,0)</f>
        <v>0</v>
      </c>
      <c r="BB33" s="114">
        <f>IF(AZ33=2,G33,0)</f>
        <v>0</v>
      </c>
      <c r="BC33" s="114">
        <f>IF(AZ33=3,G33,0)</f>
        <v>0</v>
      </c>
      <c r="BD33" s="114">
        <f>IF(AZ33=4,G33,0)</f>
        <v>0</v>
      </c>
      <c r="BE33" s="114">
        <f>IF(AZ33=5,G33,0)</f>
        <v>0</v>
      </c>
      <c r="CZ33" s="114">
        <v>0</v>
      </c>
    </row>
    <row r="34" spans="1:104">
      <c r="A34" s="142">
        <v>14</v>
      </c>
      <c r="B34" s="143" t="s">
        <v>108</v>
      </c>
      <c r="C34" s="144" t="s">
        <v>109</v>
      </c>
      <c r="D34" s="145" t="s">
        <v>71</v>
      </c>
      <c r="E34" s="146">
        <v>8.9261999999999997</v>
      </c>
      <c r="F34" s="146"/>
      <c r="G34" s="147">
        <f>E34*F34</f>
        <v>0</v>
      </c>
      <c r="O34" s="141">
        <v>2</v>
      </c>
      <c r="AA34" s="114">
        <v>12</v>
      </c>
      <c r="AB34" s="114">
        <v>0</v>
      </c>
      <c r="AC34" s="114">
        <v>14</v>
      </c>
      <c r="AZ34" s="114">
        <v>2</v>
      </c>
      <c r="BA34" s="114">
        <f>IF(AZ34=1,G34,0)</f>
        <v>0</v>
      </c>
      <c r="BB34" s="114">
        <f>IF(AZ34=2,G34,0)</f>
        <v>0</v>
      </c>
      <c r="BC34" s="114">
        <f>IF(AZ34=3,G34,0)</f>
        <v>0</v>
      </c>
      <c r="BD34" s="114">
        <f>IF(AZ34=4,G34,0)</f>
        <v>0</v>
      </c>
      <c r="BE34" s="114">
        <f>IF(AZ34=5,G34,0)</f>
        <v>0</v>
      </c>
      <c r="CZ34" s="114">
        <v>0</v>
      </c>
    </row>
    <row r="35" spans="1:104">
      <c r="A35" s="142">
        <v>15</v>
      </c>
      <c r="B35" s="143" t="s">
        <v>110</v>
      </c>
      <c r="C35" s="144" t="s">
        <v>111</v>
      </c>
      <c r="D35" s="145" t="s">
        <v>54</v>
      </c>
      <c r="E35" s="146">
        <v>1.3</v>
      </c>
      <c r="F35" s="146"/>
      <c r="G35" s="147">
        <f>E35*F35</f>
        <v>0</v>
      </c>
      <c r="O35" s="141">
        <v>2</v>
      </c>
      <c r="AA35" s="114">
        <v>12</v>
      </c>
      <c r="AB35" s="114">
        <v>0</v>
      </c>
      <c r="AC35" s="114">
        <v>15</v>
      </c>
      <c r="AZ35" s="114">
        <v>2</v>
      </c>
      <c r="BA35" s="114">
        <f>IF(AZ35=1,G35,0)</f>
        <v>0</v>
      </c>
      <c r="BB35" s="114">
        <f>IF(AZ35=2,G35,0)</f>
        <v>0</v>
      </c>
      <c r="BC35" s="114">
        <f>IF(AZ35=3,G35,0)</f>
        <v>0</v>
      </c>
      <c r="BD35" s="114">
        <f>IF(AZ35=4,G35,0)</f>
        <v>0</v>
      </c>
      <c r="BE35" s="114">
        <f>IF(AZ35=5,G35,0)</f>
        <v>0</v>
      </c>
      <c r="CZ35" s="114">
        <v>0</v>
      </c>
    </row>
    <row r="36" spans="1:104">
      <c r="A36" s="148"/>
      <c r="B36" s="149" t="s">
        <v>66</v>
      </c>
      <c r="C36" s="150" t="str">
        <f>CONCATENATE(B32," ",C32)</f>
        <v>776 Podlahy povlakové</v>
      </c>
      <c r="D36" s="148"/>
      <c r="E36" s="151"/>
      <c r="F36" s="151"/>
      <c r="G36" s="152">
        <f>SUM(G32:G35)</f>
        <v>0</v>
      </c>
      <c r="O36" s="141">
        <v>4</v>
      </c>
      <c r="BA36" s="153">
        <f>SUM(BA32:BA35)</f>
        <v>0</v>
      </c>
      <c r="BB36" s="153">
        <f>SUM(BB32:BB35)</f>
        <v>0</v>
      </c>
      <c r="BC36" s="153">
        <f>SUM(BC32:BC35)</f>
        <v>0</v>
      </c>
      <c r="BD36" s="153">
        <f>SUM(BD32:BD35)</f>
        <v>0</v>
      </c>
      <c r="BE36" s="153">
        <f>SUM(BE32:BE35)</f>
        <v>0</v>
      </c>
    </row>
    <row r="37" spans="1:104">
      <c r="A37" s="134" t="s">
        <v>65</v>
      </c>
      <c r="B37" s="135" t="s">
        <v>112</v>
      </c>
      <c r="C37" s="136" t="s">
        <v>113</v>
      </c>
      <c r="D37" s="137"/>
      <c r="E37" s="138"/>
      <c r="F37" s="138"/>
      <c r="G37" s="139"/>
      <c r="H37" s="140"/>
      <c r="I37" s="140"/>
      <c r="O37" s="141">
        <v>1</v>
      </c>
    </row>
    <row r="38" spans="1:104">
      <c r="A38" s="142">
        <v>16</v>
      </c>
      <c r="B38" s="143" t="s">
        <v>114</v>
      </c>
      <c r="C38" s="144" t="s">
        <v>115</v>
      </c>
      <c r="D38" s="145" t="s">
        <v>71</v>
      </c>
      <c r="E38" s="146">
        <v>11.043900000000001</v>
      </c>
      <c r="F38" s="146"/>
      <c r="G38" s="147">
        <f>E38*F38</f>
        <v>0</v>
      </c>
      <c r="O38" s="141">
        <v>2</v>
      </c>
      <c r="AA38" s="114">
        <v>12</v>
      </c>
      <c r="AB38" s="114">
        <v>0</v>
      </c>
      <c r="AC38" s="114">
        <v>16</v>
      </c>
      <c r="AZ38" s="114">
        <v>2</v>
      </c>
      <c r="BA38" s="114">
        <f>IF(AZ38=1,G38,0)</f>
        <v>0</v>
      </c>
      <c r="BB38" s="114">
        <f>IF(AZ38=2,G38,0)</f>
        <v>0</v>
      </c>
      <c r="BC38" s="114">
        <f>IF(AZ38=3,G38,0)</f>
        <v>0</v>
      </c>
      <c r="BD38" s="114">
        <f>IF(AZ38=4,G38,0)</f>
        <v>0</v>
      </c>
      <c r="BE38" s="114">
        <f>IF(AZ38=5,G38,0)</f>
        <v>0</v>
      </c>
      <c r="CZ38" s="114">
        <v>1.47E-3</v>
      </c>
    </row>
    <row r="39" spans="1:104">
      <c r="A39" s="142">
        <v>17</v>
      </c>
      <c r="B39" s="143" t="s">
        <v>116</v>
      </c>
      <c r="C39" s="144" t="s">
        <v>117</v>
      </c>
      <c r="D39" s="145" t="s">
        <v>54</v>
      </c>
      <c r="E39" s="146">
        <v>1.3</v>
      </c>
      <c r="F39" s="146"/>
      <c r="G39" s="147">
        <f>E39*F39</f>
        <v>0</v>
      </c>
      <c r="O39" s="141">
        <v>2</v>
      </c>
      <c r="AA39" s="114">
        <v>12</v>
      </c>
      <c r="AB39" s="114">
        <v>0</v>
      </c>
      <c r="AC39" s="114">
        <v>17</v>
      </c>
      <c r="AZ39" s="114">
        <v>2</v>
      </c>
      <c r="BA39" s="114">
        <f>IF(AZ39=1,G39,0)</f>
        <v>0</v>
      </c>
      <c r="BB39" s="114">
        <f>IF(AZ39=2,G39,0)</f>
        <v>0</v>
      </c>
      <c r="BC39" s="114">
        <f>IF(AZ39=3,G39,0)</f>
        <v>0</v>
      </c>
      <c r="BD39" s="114">
        <f>IF(AZ39=4,G39,0)</f>
        <v>0</v>
      </c>
      <c r="BE39" s="114">
        <f>IF(AZ39=5,G39,0)</f>
        <v>0</v>
      </c>
      <c r="CZ39" s="114">
        <v>0</v>
      </c>
    </row>
    <row r="40" spans="1:104">
      <c r="A40" s="148"/>
      <c r="B40" s="149" t="s">
        <v>66</v>
      </c>
      <c r="C40" s="150" t="str">
        <f>CONCATENATE(B37," ",C37)</f>
        <v>777 Podlahy ze syntetických hmot</v>
      </c>
      <c r="D40" s="148"/>
      <c r="E40" s="151"/>
      <c r="F40" s="151"/>
      <c r="G40" s="152">
        <f>SUM(G37:G39)</f>
        <v>0</v>
      </c>
      <c r="O40" s="141">
        <v>4</v>
      </c>
      <c r="BA40" s="153">
        <f>SUM(BA37:BA39)</f>
        <v>0</v>
      </c>
      <c r="BB40" s="153">
        <f>SUM(BB37:BB39)</f>
        <v>0</v>
      </c>
      <c r="BC40" s="153">
        <f>SUM(BC37:BC39)</f>
        <v>0</v>
      </c>
      <c r="BD40" s="153">
        <f>SUM(BD37:BD39)</f>
        <v>0</v>
      </c>
      <c r="BE40" s="153">
        <f>SUM(BE37:BE39)</f>
        <v>0</v>
      </c>
    </row>
    <row r="41" spans="1:104">
      <c r="A41" s="134" t="s">
        <v>65</v>
      </c>
      <c r="B41" s="135" t="s">
        <v>118</v>
      </c>
      <c r="C41" s="136" t="s">
        <v>119</v>
      </c>
      <c r="D41" s="137"/>
      <c r="E41" s="138"/>
      <c r="F41" s="138"/>
      <c r="G41" s="139"/>
      <c r="H41" s="140"/>
      <c r="I41" s="140"/>
      <c r="O41" s="141">
        <v>1</v>
      </c>
    </row>
    <row r="42" spans="1:104">
      <c r="A42" s="142">
        <v>18</v>
      </c>
      <c r="B42" s="143" t="s">
        <v>120</v>
      </c>
      <c r="C42" s="144" t="s">
        <v>121</v>
      </c>
      <c r="D42" s="145" t="s">
        <v>71</v>
      </c>
      <c r="E42" s="146">
        <v>49.480200000000004</v>
      </c>
      <c r="F42" s="146"/>
      <c r="G42" s="147">
        <f>E42*F42</f>
        <v>0</v>
      </c>
      <c r="O42" s="141">
        <v>2</v>
      </c>
      <c r="AA42" s="114">
        <v>12</v>
      </c>
      <c r="AB42" s="114">
        <v>0</v>
      </c>
      <c r="AC42" s="114">
        <v>18</v>
      </c>
      <c r="AZ42" s="114">
        <v>2</v>
      </c>
      <c r="BA42" s="114">
        <f>IF(AZ42=1,G42,0)</f>
        <v>0</v>
      </c>
      <c r="BB42" s="114">
        <f>IF(AZ42=2,G42,0)</f>
        <v>0</v>
      </c>
      <c r="BC42" s="114">
        <f>IF(AZ42=3,G42,0)</f>
        <v>0</v>
      </c>
      <c r="BD42" s="114">
        <f>IF(AZ42=4,G42,0)</f>
        <v>0</v>
      </c>
      <c r="BE42" s="114">
        <f>IF(AZ42=5,G42,0)</f>
        <v>0</v>
      </c>
      <c r="CZ42" s="114">
        <v>4.8000000000000001E-4</v>
      </c>
    </row>
    <row r="43" spans="1:104">
      <c r="A43" s="142">
        <v>19</v>
      </c>
      <c r="B43" s="143" t="s">
        <v>122</v>
      </c>
      <c r="C43" s="144" t="s">
        <v>123</v>
      </c>
      <c r="D43" s="145" t="s">
        <v>71</v>
      </c>
      <c r="E43" s="146">
        <v>49.48</v>
      </c>
      <c r="F43" s="146"/>
      <c r="G43" s="147">
        <f>E43*F43</f>
        <v>0</v>
      </c>
      <c r="O43" s="141">
        <v>2</v>
      </c>
      <c r="AA43" s="114">
        <v>12</v>
      </c>
      <c r="AB43" s="114">
        <v>0</v>
      </c>
      <c r="AC43" s="114">
        <v>19</v>
      </c>
      <c r="AZ43" s="114">
        <v>2</v>
      </c>
      <c r="BA43" s="114">
        <f>IF(AZ43=1,G43,0)</f>
        <v>0</v>
      </c>
      <c r="BB43" s="114">
        <f>IF(AZ43=2,G43,0)</f>
        <v>0</v>
      </c>
      <c r="BC43" s="114">
        <f>IF(AZ43=3,G43,0)</f>
        <v>0</v>
      </c>
      <c r="BD43" s="114">
        <f>IF(AZ43=4,G43,0)</f>
        <v>0</v>
      </c>
      <c r="BE43" s="114">
        <f>IF(AZ43=5,G43,0)</f>
        <v>0</v>
      </c>
      <c r="CZ43" s="114">
        <v>1.4999999999999999E-4</v>
      </c>
    </row>
    <row r="44" spans="1:104">
      <c r="A44" s="148"/>
      <c r="B44" s="149" t="s">
        <v>66</v>
      </c>
      <c r="C44" s="150" t="str">
        <f>CONCATENATE(B41," ",C41)</f>
        <v>784 Malby</v>
      </c>
      <c r="D44" s="148"/>
      <c r="E44" s="151"/>
      <c r="F44" s="151"/>
      <c r="G44" s="152">
        <f>SUM(G41:G43)</f>
        <v>0</v>
      </c>
      <c r="O44" s="141">
        <v>4</v>
      </c>
      <c r="BA44" s="153">
        <f>SUM(BA41:BA43)</f>
        <v>0</v>
      </c>
      <c r="BB44" s="153">
        <f>SUM(BB41:BB43)</f>
        <v>0</v>
      </c>
      <c r="BC44" s="153">
        <f>SUM(BC41:BC43)</f>
        <v>0</v>
      </c>
      <c r="BD44" s="153">
        <f>SUM(BD41:BD43)</f>
        <v>0</v>
      </c>
      <c r="BE44" s="153">
        <f>SUM(BE41:BE43)</f>
        <v>0</v>
      </c>
    </row>
    <row r="45" spans="1:104">
      <c r="A45" s="134" t="s">
        <v>65</v>
      </c>
      <c r="B45" s="135" t="s">
        <v>124</v>
      </c>
      <c r="C45" s="136" t="s">
        <v>125</v>
      </c>
      <c r="D45" s="137"/>
      <c r="E45" s="138"/>
      <c r="F45" s="138"/>
      <c r="G45" s="139"/>
      <c r="H45" s="140"/>
      <c r="I45" s="140"/>
      <c r="O45" s="141">
        <v>1</v>
      </c>
    </row>
    <row r="46" spans="1:104">
      <c r="A46" s="142">
        <v>20</v>
      </c>
      <c r="B46" s="143" t="s">
        <v>126</v>
      </c>
      <c r="C46" s="144" t="s">
        <v>127</v>
      </c>
      <c r="D46" s="145" t="s">
        <v>103</v>
      </c>
      <c r="E46" s="146">
        <v>1</v>
      </c>
      <c r="F46" s="146">
        <f ca="1">'300VZT'!G45</f>
        <v>0</v>
      </c>
      <c r="G46" s="147">
        <f>E46*F46</f>
        <v>0</v>
      </c>
      <c r="O46" s="141">
        <v>2</v>
      </c>
      <c r="AA46" s="114">
        <v>12</v>
      </c>
      <c r="AB46" s="114">
        <v>0</v>
      </c>
      <c r="AC46" s="114">
        <v>20</v>
      </c>
      <c r="AZ46" s="114">
        <v>4</v>
      </c>
      <c r="BA46" s="114">
        <f>IF(AZ46=1,G46,0)</f>
        <v>0</v>
      </c>
      <c r="BB46" s="114">
        <f>IF(AZ46=2,G46,0)</f>
        <v>0</v>
      </c>
      <c r="BC46" s="114">
        <f>IF(AZ46=3,G46,0)</f>
        <v>0</v>
      </c>
      <c r="BD46" s="114">
        <f>IF(AZ46=4,G46,0)</f>
        <v>0</v>
      </c>
      <c r="BE46" s="114">
        <f>IF(AZ46=5,G46,0)</f>
        <v>0</v>
      </c>
      <c r="CZ46" s="114">
        <v>0</v>
      </c>
    </row>
    <row r="47" spans="1:104">
      <c r="A47" s="148"/>
      <c r="B47" s="149" t="s">
        <v>66</v>
      </c>
      <c r="C47" s="150" t="str">
        <f>CONCATENATE(B45," ",C45)</f>
        <v>M24 Montáže vzduchotechnických zař</v>
      </c>
      <c r="D47" s="148"/>
      <c r="E47" s="151"/>
      <c r="F47" s="151"/>
      <c r="G47" s="152">
        <f>SUM(G45:G46)</f>
        <v>0</v>
      </c>
      <c r="O47" s="141">
        <v>4</v>
      </c>
      <c r="BA47" s="153">
        <f>SUM(BA45:BA46)</f>
        <v>0</v>
      </c>
      <c r="BB47" s="153">
        <f>SUM(BB45:BB46)</f>
        <v>0</v>
      </c>
      <c r="BC47" s="153">
        <f>SUM(BC45:BC46)</f>
        <v>0</v>
      </c>
      <c r="BD47" s="153">
        <f>SUM(BD45:BD46)</f>
        <v>0</v>
      </c>
      <c r="BE47" s="153">
        <f>SUM(BE45:BE46)</f>
        <v>0</v>
      </c>
    </row>
    <row r="48" spans="1:104">
      <c r="A48" s="134" t="s">
        <v>65</v>
      </c>
      <c r="B48" s="135" t="s">
        <v>428</v>
      </c>
      <c r="C48" s="136" t="s">
        <v>429</v>
      </c>
      <c r="D48" s="237"/>
      <c r="E48" s="237"/>
      <c r="F48" s="237"/>
      <c r="G48" s="237"/>
    </row>
    <row r="49" spans="1:7" s="267" customFormat="1" ht="11.25">
      <c r="A49" s="249">
        <v>21</v>
      </c>
      <c r="B49" s="249" t="s">
        <v>387</v>
      </c>
      <c r="C49" s="249" t="s">
        <v>430</v>
      </c>
      <c r="D49" s="249" t="s">
        <v>431</v>
      </c>
      <c r="E49" s="249">
        <v>1</v>
      </c>
      <c r="F49" s="201">
        <f ca="1">'700 MaR'!G80</f>
        <v>0</v>
      </c>
      <c r="G49" s="201">
        <f>E49*F49</f>
        <v>0</v>
      </c>
    </row>
    <row r="50" spans="1:7" s="270" customFormat="1">
      <c r="A50" s="268"/>
      <c r="B50" s="268" t="s">
        <v>209</v>
      </c>
      <c r="C50" s="268" t="s">
        <v>304</v>
      </c>
      <c r="D50" s="268"/>
      <c r="E50" s="268"/>
      <c r="F50" s="269"/>
      <c r="G50" s="269">
        <f>SUM(G49)</f>
        <v>0</v>
      </c>
    </row>
    <row r="51" spans="1:7" s="154" customFormat="1">
      <c r="A51" s="238"/>
      <c r="B51" s="238"/>
      <c r="C51" s="238"/>
      <c r="D51" s="238"/>
      <c r="E51" s="238"/>
      <c r="F51" s="238"/>
      <c r="G51" s="238"/>
    </row>
    <row r="52" spans="1:7" s="154" customFormat="1"/>
    <row r="53" spans="1:7" s="154" customFormat="1"/>
    <row r="54" spans="1:7">
      <c r="E54" s="114"/>
    </row>
    <row r="55" spans="1:7">
      <c r="E55" s="114"/>
    </row>
    <row r="56" spans="1:7">
      <c r="E56" s="114"/>
    </row>
    <row r="57" spans="1:7">
      <c r="E57" s="114"/>
    </row>
    <row r="58" spans="1:7">
      <c r="E58" s="114"/>
    </row>
    <row r="59" spans="1:7">
      <c r="E59" s="114"/>
    </row>
    <row r="60" spans="1:7">
      <c r="E60" s="114"/>
    </row>
    <row r="61" spans="1:7">
      <c r="E61" s="114"/>
    </row>
    <row r="62" spans="1:7">
      <c r="E62" s="114"/>
    </row>
    <row r="63" spans="1:7">
      <c r="E63" s="114"/>
    </row>
    <row r="64" spans="1:7">
      <c r="E64" s="114"/>
    </row>
    <row r="65" spans="1:7">
      <c r="E65" s="114"/>
    </row>
    <row r="66" spans="1:7">
      <c r="E66" s="114"/>
    </row>
    <row r="67" spans="1:7">
      <c r="E67" s="114"/>
    </row>
    <row r="68" spans="1:7">
      <c r="E68" s="114"/>
    </row>
    <row r="69" spans="1:7">
      <c r="E69" s="114"/>
    </row>
    <row r="70" spans="1:7">
      <c r="E70" s="114"/>
    </row>
    <row r="71" spans="1:7">
      <c r="A71" s="154"/>
      <c r="B71" s="154"/>
      <c r="C71" s="154"/>
      <c r="D71" s="154"/>
      <c r="E71" s="154"/>
      <c r="F71" s="154"/>
      <c r="G71" s="154"/>
    </row>
    <row r="72" spans="1:7">
      <c r="A72" s="154"/>
      <c r="B72" s="154"/>
      <c r="C72" s="154"/>
      <c r="D72" s="154"/>
      <c r="E72" s="154"/>
      <c r="F72" s="154"/>
      <c r="G72" s="154"/>
    </row>
    <row r="73" spans="1:7">
      <c r="A73" s="154"/>
      <c r="B73" s="154"/>
      <c r="C73" s="154"/>
      <c r="D73" s="154"/>
      <c r="E73" s="154"/>
      <c r="F73" s="154"/>
      <c r="G73" s="154"/>
    </row>
    <row r="74" spans="1:7">
      <c r="A74" s="154"/>
      <c r="B74" s="154"/>
      <c r="C74" s="154"/>
      <c r="D74" s="154"/>
      <c r="E74" s="154"/>
      <c r="F74" s="154"/>
      <c r="G74" s="154"/>
    </row>
    <row r="75" spans="1:7">
      <c r="E75" s="114"/>
    </row>
    <row r="76" spans="1:7">
      <c r="E76" s="114"/>
    </row>
    <row r="77" spans="1:7">
      <c r="E77" s="114"/>
    </row>
    <row r="78" spans="1:7">
      <c r="E78" s="114"/>
    </row>
    <row r="79" spans="1:7">
      <c r="E79" s="114"/>
    </row>
    <row r="80" spans="1:7">
      <c r="E80" s="114"/>
    </row>
    <row r="81" spans="5:5">
      <c r="E81" s="114"/>
    </row>
    <row r="82" spans="5:5">
      <c r="E82" s="114"/>
    </row>
    <row r="83" spans="5:5">
      <c r="E83" s="114"/>
    </row>
    <row r="84" spans="5:5">
      <c r="E84" s="114"/>
    </row>
    <row r="85" spans="5:5">
      <c r="E85" s="114"/>
    </row>
    <row r="86" spans="5:5">
      <c r="E86" s="114"/>
    </row>
    <row r="87" spans="5:5">
      <c r="E87" s="114"/>
    </row>
    <row r="88" spans="5:5">
      <c r="E88" s="114"/>
    </row>
    <row r="89" spans="5:5">
      <c r="E89" s="114"/>
    </row>
    <row r="90" spans="5:5">
      <c r="E90" s="114"/>
    </row>
    <row r="91" spans="5:5">
      <c r="E91" s="114"/>
    </row>
    <row r="92" spans="5:5">
      <c r="E92" s="114"/>
    </row>
    <row r="93" spans="5:5">
      <c r="E93" s="114"/>
    </row>
    <row r="94" spans="5:5">
      <c r="E94" s="114"/>
    </row>
    <row r="95" spans="5:5">
      <c r="E95" s="114"/>
    </row>
    <row r="96" spans="5:5">
      <c r="E96" s="114"/>
    </row>
    <row r="97" spans="1:7">
      <c r="E97" s="114"/>
    </row>
    <row r="98" spans="1:7">
      <c r="E98" s="114"/>
    </row>
    <row r="99" spans="1:7">
      <c r="E99" s="114"/>
    </row>
    <row r="100" spans="1:7">
      <c r="E100" s="114"/>
    </row>
    <row r="101" spans="1:7">
      <c r="E101" s="114"/>
    </row>
    <row r="102" spans="1:7">
      <c r="E102" s="114"/>
    </row>
    <row r="103" spans="1:7">
      <c r="E103" s="114"/>
    </row>
    <row r="104" spans="1:7">
      <c r="E104" s="114"/>
    </row>
    <row r="105" spans="1:7">
      <c r="E105" s="114"/>
    </row>
    <row r="106" spans="1:7">
      <c r="A106" s="155"/>
      <c r="B106" s="155"/>
    </row>
    <row r="107" spans="1:7">
      <c r="A107" s="154"/>
      <c r="B107" s="154"/>
      <c r="C107" s="157"/>
      <c r="D107" s="157"/>
      <c r="E107" s="158"/>
      <c r="F107" s="157"/>
      <c r="G107" s="159"/>
    </row>
    <row r="108" spans="1:7">
      <c r="A108" s="160"/>
      <c r="B108" s="160"/>
      <c r="C108" s="154"/>
      <c r="D108" s="154"/>
      <c r="E108" s="161"/>
      <c r="F108" s="154"/>
      <c r="G108" s="154"/>
    </row>
    <row r="109" spans="1:7">
      <c r="A109" s="154"/>
      <c r="B109" s="154"/>
      <c r="C109" s="154"/>
      <c r="D109" s="154"/>
      <c r="E109" s="161"/>
      <c r="F109" s="154"/>
      <c r="G109" s="154"/>
    </row>
    <row r="110" spans="1:7">
      <c r="A110" s="154"/>
      <c r="B110" s="154"/>
      <c r="C110" s="154"/>
      <c r="D110" s="154"/>
      <c r="E110" s="161"/>
      <c r="F110" s="154"/>
      <c r="G110" s="154"/>
    </row>
    <row r="111" spans="1:7">
      <c r="A111" s="154"/>
      <c r="B111" s="154"/>
      <c r="C111" s="154"/>
      <c r="D111" s="154"/>
      <c r="E111" s="161"/>
      <c r="F111" s="154"/>
      <c r="G111" s="154"/>
    </row>
    <row r="112" spans="1:7">
      <c r="A112" s="154"/>
      <c r="B112" s="154"/>
      <c r="C112" s="154"/>
      <c r="D112" s="154"/>
      <c r="E112" s="161"/>
      <c r="F112" s="154"/>
      <c r="G112" s="154"/>
    </row>
    <row r="113" spans="1:7">
      <c r="A113" s="154"/>
      <c r="B113" s="154"/>
      <c r="C113" s="154"/>
      <c r="D113" s="154"/>
      <c r="E113" s="161"/>
      <c r="F113" s="154"/>
      <c r="G113" s="154"/>
    </row>
    <row r="114" spans="1:7">
      <c r="A114" s="154"/>
      <c r="B114" s="154"/>
      <c r="C114" s="154"/>
      <c r="D114" s="154"/>
      <c r="E114" s="161"/>
      <c r="F114" s="154"/>
      <c r="G114" s="154"/>
    </row>
    <row r="115" spans="1:7">
      <c r="A115" s="154"/>
      <c r="B115" s="154"/>
      <c r="C115" s="154"/>
      <c r="D115" s="154"/>
      <c r="E115" s="161"/>
      <c r="F115" s="154"/>
      <c r="G115" s="154"/>
    </row>
    <row r="116" spans="1:7">
      <c r="A116" s="154"/>
      <c r="B116" s="154"/>
      <c r="C116" s="154"/>
      <c r="D116" s="154"/>
      <c r="E116" s="161"/>
      <c r="F116" s="154"/>
      <c r="G116" s="154"/>
    </row>
    <row r="117" spans="1:7">
      <c r="A117" s="154"/>
      <c r="B117" s="154"/>
      <c r="C117" s="154"/>
      <c r="D117" s="154"/>
      <c r="E117" s="161"/>
      <c r="F117" s="154"/>
      <c r="G117" s="154"/>
    </row>
    <row r="118" spans="1:7">
      <c r="A118" s="154"/>
      <c r="B118" s="154"/>
      <c r="C118" s="154"/>
      <c r="D118" s="154"/>
      <c r="E118" s="161"/>
      <c r="F118" s="154"/>
      <c r="G118" s="154"/>
    </row>
    <row r="119" spans="1:7">
      <c r="A119" s="154"/>
      <c r="B119" s="154"/>
      <c r="C119" s="154"/>
      <c r="D119" s="154"/>
      <c r="E119" s="161"/>
      <c r="F119" s="154"/>
      <c r="G119" s="154"/>
    </row>
    <row r="120" spans="1:7">
      <c r="A120" s="154"/>
      <c r="B120" s="154"/>
      <c r="C120" s="154"/>
      <c r="D120" s="154"/>
      <c r="E120" s="161"/>
      <c r="F120" s="154"/>
      <c r="G120" s="154"/>
    </row>
  </sheetData>
  <mergeCells count="4">
    <mergeCell ref="A1:G1"/>
    <mergeCell ref="A3:B3"/>
    <mergeCell ref="A4:B4"/>
    <mergeCell ref="E4:G4"/>
  </mergeCells>
  <phoneticPr fontId="22" type="noConversion"/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CZ103"/>
  <sheetViews>
    <sheetView showGridLines="0" showZeros="0" topLeftCell="A5" workbookViewId="0">
      <selection activeCell="F8" sqref="F8:F30"/>
    </sheetView>
  </sheetViews>
  <sheetFormatPr defaultRowHeight="12.75"/>
  <cols>
    <col min="1" max="1" width="3.85546875" style="114" customWidth="1"/>
    <col min="2" max="2" width="12" style="114" customWidth="1"/>
    <col min="3" max="3" width="40.425781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3.85546875" style="114" customWidth="1"/>
    <col min="8" max="16384" width="9.140625" style="114"/>
  </cols>
  <sheetData>
    <row r="1" spans="1:104" ht="15.75">
      <c r="A1" s="291" t="s">
        <v>57</v>
      </c>
      <c r="B1" s="291"/>
      <c r="C1" s="291"/>
      <c r="D1" s="291"/>
      <c r="E1" s="291"/>
      <c r="F1" s="291"/>
      <c r="G1" s="291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92" t="s">
        <v>5</v>
      </c>
      <c r="B3" s="293"/>
      <c r="C3" s="119" t="s">
        <v>130</v>
      </c>
      <c r="D3" s="120"/>
      <c r="E3" s="121"/>
      <c r="F3" s="122">
        <f>[10]Rekapitulace!H1</f>
        <v>0</v>
      </c>
      <c r="G3" s="123"/>
    </row>
    <row r="4" spans="1:104" ht="13.5" thickBot="1">
      <c r="A4" s="294" t="s">
        <v>1</v>
      </c>
      <c r="B4" s="295"/>
      <c r="C4" s="124" t="s">
        <v>475</v>
      </c>
      <c r="D4" s="125"/>
      <c r="E4" s="296"/>
      <c r="F4" s="296"/>
      <c r="G4" s="297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474</v>
      </c>
      <c r="C7" s="136" t="s">
        <v>473</v>
      </c>
      <c r="D7" s="137"/>
      <c r="E7" s="138"/>
      <c r="F7" s="138"/>
      <c r="G7" s="139"/>
      <c r="H7" s="140"/>
      <c r="I7" s="140"/>
      <c r="O7" s="141">
        <v>1</v>
      </c>
    </row>
    <row r="8" spans="1:104">
      <c r="A8" s="142">
        <v>1</v>
      </c>
      <c r="B8" s="143" t="s">
        <v>472</v>
      </c>
      <c r="C8" s="144" t="s">
        <v>471</v>
      </c>
      <c r="D8" s="145" t="s">
        <v>136</v>
      </c>
      <c r="E8" s="146">
        <v>5</v>
      </c>
      <c r="F8" s="146"/>
      <c r="G8" s="147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2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3.4000000000000002E-4</v>
      </c>
    </row>
    <row r="9" spans="1:104">
      <c r="A9" s="142">
        <v>2</v>
      </c>
      <c r="B9" s="143" t="s">
        <v>470</v>
      </c>
      <c r="C9" s="144" t="s">
        <v>469</v>
      </c>
      <c r="D9" s="145" t="s">
        <v>136</v>
      </c>
      <c r="E9" s="146">
        <v>5</v>
      </c>
      <c r="F9" s="146"/>
      <c r="G9" s="147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2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0</v>
      </c>
    </row>
    <row r="10" spans="1:104">
      <c r="A10" s="142">
        <v>3</v>
      </c>
      <c r="B10" s="143" t="s">
        <v>468</v>
      </c>
      <c r="C10" s="144" t="s">
        <v>467</v>
      </c>
      <c r="D10" s="145" t="s">
        <v>54</v>
      </c>
      <c r="E10" s="146">
        <v>8.61</v>
      </c>
      <c r="F10" s="146"/>
      <c r="G10" s="147">
        <f>E10*F10</f>
        <v>0</v>
      </c>
      <c r="O10" s="141">
        <v>2</v>
      </c>
      <c r="AA10" s="114">
        <v>12</v>
      </c>
      <c r="AB10" s="114">
        <v>0</v>
      </c>
      <c r="AC10" s="114">
        <v>3</v>
      </c>
      <c r="AZ10" s="114">
        <v>2</v>
      </c>
      <c r="BA10" s="114">
        <f>IF(AZ10=1,G10,0)</f>
        <v>0</v>
      </c>
      <c r="BB10" s="114">
        <f>IF(AZ10=2,G10,0)</f>
        <v>0</v>
      </c>
      <c r="BC10" s="114">
        <f>IF(AZ10=3,G10,0)</f>
        <v>0</v>
      </c>
      <c r="BD10" s="114">
        <f>IF(AZ10=4,G10,0)</f>
        <v>0</v>
      </c>
      <c r="BE10" s="114">
        <f>IF(AZ10=5,G10,0)</f>
        <v>0</v>
      </c>
      <c r="CZ10" s="114">
        <v>0</v>
      </c>
    </row>
    <row r="11" spans="1:104">
      <c r="A11" s="148"/>
      <c r="B11" s="149" t="s">
        <v>66</v>
      </c>
      <c r="C11" s="150" t="str">
        <f>CONCATENATE(B7," ",C7)</f>
        <v>721 Vnitřní kanalizace</v>
      </c>
      <c r="D11" s="148"/>
      <c r="E11" s="151"/>
      <c r="F11" s="151"/>
      <c r="G11" s="152">
        <f>SUM(G7:G10)</f>
        <v>0</v>
      </c>
      <c r="O11" s="141">
        <v>4</v>
      </c>
      <c r="BA11" s="153">
        <f>SUM(BA7:BA10)</f>
        <v>0</v>
      </c>
      <c r="BB11" s="153">
        <f>SUM(BB7:BB10)</f>
        <v>0</v>
      </c>
      <c r="BC11" s="153">
        <f>SUM(BC7:BC10)</f>
        <v>0</v>
      </c>
      <c r="BD11" s="153">
        <f>SUM(BD7:BD10)</f>
        <v>0</v>
      </c>
      <c r="BE11" s="153">
        <f>SUM(BE7:BE10)</f>
        <v>0</v>
      </c>
    </row>
    <row r="12" spans="1:104">
      <c r="A12" s="134" t="s">
        <v>65</v>
      </c>
      <c r="B12" s="135" t="s">
        <v>466</v>
      </c>
      <c r="C12" s="136" t="s">
        <v>465</v>
      </c>
      <c r="D12" s="137"/>
      <c r="E12" s="138"/>
      <c r="F12" s="138"/>
      <c r="G12" s="139"/>
      <c r="H12" s="140"/>
      <c r="I12" s="140"/>
      <c r="O12" s="141">
        <v>1</v>
      </c>
    </row>
    <row r="13" spans="1:104">
      <c r="A13" s="142">
        <v>4</v>
      </c>
      <c r="B13" s="143" t="s">
        <v>464</v>
      </c>
      <c r="C13" s="144" t="s">
        <v>463</v>
      </c>
      <c r="D13" s="145" t="s">
        <v>103</v>
      </c>
      <c r="E13" s="146">
        <v>1</v>
      </c>
      <c r="F13" s="146"/>
      <c r="G13" s="147">
        <f t="shared" ref="G13:G26" si="0">E13*F13</f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2</v>
      </c>
      <c r="BA13" s="114">
        <f t="shared" ref="BA13:BA26" si="1">IF(AZ13=1,G13,0)</f>
        <v>0</v>
      </c>
      <c r="BB13" s="114">
        <f t="shared" ref="BB13:BB26" si="2">IF(AZ13=2,G13,0)</f>
        <v>0</v>
      </c>
      <c r="BC13" s="114">
        <f t="shared" ref="BC13:BC26" si="3">IF(AZ13=3,G13,0)</f>
        <v>0</v>
      </c>
      <c r="BD13" s="114">
        <f t="shared" ref="BD13:BD26" si="4">IF(AZ13=4,G13,0)</f>
        <v>0</v>
      </c>
      <c r="BE13" s="114">
        <f t="shared" ref="BE13:BE26" si="5">IF(AZ13=5,G13,0)</f>
        <v>0</v>
      </c>
      <c r="CZ13" s="114">
        <v>0</v>
      </c>
    </row>
    <row r="14" spans="1:104">
      <c r="A14" s="142">
        <v>5</v>
      </c>
      <c r="B14" s="143" t="s">
        <v>462</v>
      </c>
      <c r="C14" s="144" t="s">
        <v>461</v>
      </c>
      <c r="D14" s="145" t="s">
        <v>103</v>
      </c>
      <c r="E14" s="146">
        <v>2</v>
      </c>
      <c r="F14" s="146"/>
      <c r="G14" s="147">
        <f t="shared" si="0"/>
        <v>0</v>
      </c>
      <c r="O14" s="141">
        <v>2</v>
      </c>
      <c r="AA14" s="114">
        <v>12</v>
      </c>
      <c r="AB14" s="114">
        <v>1</v>
      </c>
      <c r="AC14" s="114">
        <v>5</v>
      </c>
      <c r="AZ14" s="114">
        <v>2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>
      <c r="A15" s="142">
        <v>6</v>
      </c>
      <c r="B15" s="143" t="s">
        <v>460</v>
      </c>
      <c r="C15" s="144" t="s">
        <v>459</v>
      </c>
      <c r="D15" s="145" t="s">
        <v>454</v>
      </c>
      <c r="E15" s="146">
        <v>1</v>
      </c>
      <c r="F15" s="146"/>
      <c r="G15" s="147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2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5.9999999999999995E-4</v>
      </c>
    </row>
    <row r="16" spans="1:104">
      <c r="A16" s="142">
        <v>7</v>
      </c>
      <c r="B16" s="143" t="s">
        <v>458</v>
      </c>
      <c r="C16" s="144" t="s">
        <v>457</v>
      </c>
      <c r="D16" s="145" t="s">
        <v>454</v>
      </c>
      <c r="E16" s="146">
        <v>1</v>
      </c>
      <c r="F16" s="146"/>
      <c r="G16" s="147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2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2.97E-3</v>
      </c>
    </row>
    <row r="17" spans="1:104">
      <c r="A17" s="142">
        <v>8</v>
      </c>
      <c r="B17" s="143" t="s">
        <v>456</v>
      </c>
      <c r="C17" s="144" t="s">
        <v>455</v>
      </c>
      <c r="D17" s="145" t="s">
        <v>454</v>
      </c>
      <c r="E17" s="146">
        <v>1</v>
      </c>
      <c r="F17" s="146"/>
      <c r="G17" s="147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2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3.2200000000000002E-3</v>
      </c>
    </row>
    <row r="18" spans="1:104">
      <c r="A18" s="142">
        <v>9</v>
      </c>
      <c r="B18" s="143" t="s">
        <v>453</v>
      </c>
      <c r="C18" s="144" t="s">
        <v>452</v>
      </c>
      <c r="D18" s="145" t="s">
        <v>103</v>
      </c>
      <c r="E18" s="146">
        <v>1</v>
      </c>
      <c r="F18" s="146"/>
      <c r="G18" s="147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2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>
      <c r="A19" s="142">
        <v>10</v>
      </c>
      <c r="B19" s="143" t="s">
        <v>451</v>
      </c>
      <c r="C19" s="144" t="s">
        <v>450</v>
      </c>
      <c r="D19" s="145" t="s">
        <v>141</v>
      </c>
      <c r="E19" s="146">
        <v>2</v>
      </c>
      <c r="F19" s="146"/>
      <c r="G19" s="147">
        <f t="shared" si="0"/>
        <v>0</v>
      </c>
      <c r="O19" s="141">
        <v>2</v>
      </c>
      <c r="AA19" s="114">
        <v>12</v>
      </c>
      <c r="AB19" s="114">
        <v>1</v>
      </c>
      <c r="AC19" s="114">
        <v>10</v>
      </c>
      <c r="AZ19" s="114">
        <v>2</v>
      </c>
      <c r="BA19" s="114">
        <f t="shared" si="1"/>
        <v>0</v>
      </c>
      <c r="BB19" s="114">
        <f t="shared" si="2"/>
        <v>0</v>
      </c>
      <c r="BC19" s="114">
        <f t="shared" si="3"/>
        <v>0</v>
      </c>
      <c r="BD19" s="114">
        <f t="shared" si="4"/>
        <v>0</v>
      </c>
      <c r="BE19" s="114">
        <f t="shared" si="5"/>
        <v>0</v>
      </c>
      <c r="CZ19" s="114">
        <v>0</v>
      </c>
    </row>
    <row r="20" spans="1:104">
      <c r="A20" s="142">
        <v>11</v>
      </c>
      <c r="B20" s="143" t="s">
        <v>449</v>
      </c>
      <c r="C20" s="144" t="s">
        <v>448</v>
      </c>
      <c r="D20" s="145" t="s">
        <v>141</v>
      </c>
      <c r="E20" s="146">
        <v>1</v>
      </c>
      <c r="F20" s="146"/>
      <c r="G20" s="147">
        <f t="shared" si="0"/>
        <v>0</v>
      </c>
      <c r="O20" s="141">
        <v>2</v>
      </c>
      <c r="AA20" s="114">
        <v>12</v>
      </c>
      <c r="AB20" s="114">
        <v>1</v>
      </c>
      <c r="AC20" s="114">
        <v>11</v>
      </c>
      <c r="AZ20" s="114">
        <v>2</v>
      </c>
      <c r="BA20" s="114">
        <f t="shared" si="1"/>
        <v>0</v>
      </c>
      <c r="BB20" s="114">
        <f t="shared" si="2"/>
        <v>0</v>
      </c>
      <c r="BC20" s="114">
        <f t="shared" si="3"/>
        <v>0</v>
      </c>
      <c r="BD20" s="114">
        <f t="shared" si="4"/>
        <v>0</v>
      </c>
      <c r="BE20" s="114">
        <f t="shared" si="5"/>
        <v>0</v>
      </c>
      <c r="CZ20" s="114">
        <v>0</v>
      </c>
    </row>
    <row r="21" spans="1:104">
      <c r="A21" s="142">
        <v>12</v>
      </c>
      <c r="B21" s="143" t="s">
        <v>447</v>
      </c>
      <c r="C21" s="144" t="s">
        <v>446</v>
      </c>
      <c r="D21" s="145" t="s">
        <v>136</v>
      </c>
      <c r="E21" s="146">
        <v>2</v>
      </c>
      <c r="F21" s="146"/>
      <c r="G21" s="147">
        <f t="shared" si="0"/>
        <v>0</v>
      </c>
      <c r="O21" s="141">
        <v>2</v>
      </c>
      <c r="AA21" s="114">
        <v>12</v>
      </c>
      <c r="AB21" s="114">
        <v>0</v>
      </c>
      <c r="AC21" s="114">
        <v>12</v>
      </c>
      <c r="AZ21" s="114">
        <v>2</v>
      </c>
      <c r="BA21" s="114">
        <f t="shared" si="1"/>
        <v>0</v>
      </c>
      <c r="BB21" s="114">
        <f t="shared" si="2"/>
        <v>0</v>
      </c>
      <c r="BC21" s="114">
        <f t="shared" si="3"/>
        <v>0</v>
      </c>
      <c r="BD21" s="114">
        <f t="shared" si="4"/>
        <v>0</v>
      </c>
      <c r="BE21" s="114">
        <f t="shared" si="5"/>
        <v>0</v>
      </c>
      <c r="CZ21" s="114">
        <v>5.6299999999999996E-3</v>
      </c>
    </row>
    <row r="22" spans="1:104">
      <c r="A22" s="142">
        <v>13</v>
      </c>
      <c r="B22" s="143" t="s">
        <v>445</v>
      </c>
      <c r="C22" s="144" t="s">
        <v>444</v>
      </c>
      <c r="D22" s="145" t="s">
        <v>136</v>
      </c>
      <c r="E22" s="146">
        <v>4</v>
      </c>
      <c r="F22" s="146"/>
      <c r="G22" s="147">
        <f t="shared" si="0"/>
        <v>0</v>
      </c>
      <c r="O22" s="141">
        <v>2</v>
      </c>
      <c r="AA22" s="114">
        <v>12</v>
      </c>
      <c r="AB22" s="114">
        <v>0</v>
      </c>
      <c r="AC22" s="114">
        <v>13</v>
      </c>
      <c r="AZ22" s="114">
        <v>2</v>
      </c>
      <c r="BA22" s="114">
        <f t="shared" si="1"/>
        <v>0</v>
      </c>
      <c r="BB22" s="114">
        <f t="shared" si="2"/>
        <v>0</v>
      </c>
      <c r="BC22" s="114">
        <f t="shared" si="3"/>
        <v>0</v>
      </c>
      <c r="BD22" s="114">
        <f t="shared" si="4"/>
        <v>0</v>
      </c>
      <c r="BE22" s="114">
        <f t="shared" si="5"/>
        <v>0</v>
      </c>
      <c r="CZ22" s="114">
        <v>5.7299999999999999E-3</v>
      </c>
    </row>
    <row r="23" spans="1:104">
      <c r="A23" s="142">
        <v>14</v>
      </c>
      <c r="B23" s="143" t="s">
        <v>443</v>
      </c>
      <c r="C23" s="144" t="s">
        <v>442</v>
      </c>
      <c r="D23" s="145" t="s">
        <v>136</v>
      </c>
      <c r="E23" s="146">
        <v>1.5</v>
      </c>
      <c r="F23" s="146"/>
      <c r="G23" s="147">
        <f t="shared" si="0"/>
        <v>0</v>
      </c>
      <c r="O23" s="141">
        <v>2</v>
      </c>
      <c r="AA23" s="114">
        <v>12</v>
      </c>
      <c r="AB23" s="114">
        <v>1</v>
      </c>
      <c r="AC23" s="114">
        <v>14</v>
      </c>
      <c r="AZ23" s="114">
        <v>2</v>
      </c>
      <c r="BA23" s="114">
        <f t="shared" si="1"/>
        <v>0</v>
      </c>
      <c r="BB23" s="114">
        <f t="shared" si="2"/>
        <v>0</v>
      </c>
      <c r="BC23" s="114">
        <f t="shared" si="3"/>
        <v>0</v>
      </c>
      <c r="BD23" s="114">
        <f t="shared" si="4"/>
        <v>0</v>
      </c>
      <c r="BE23" s="114">
        <f t="shared" si="5"/>
        <v>0</v>
      </c>
      <c r="CZ23" s="114">
        <v>0</v>
      </c>
    </row>
    <row r="24" spans="1:104">
      <c r="A24" s="142">
        <v>15</v>
      </c>
      <c r="B24" s="143" t="s">
        <v>441</v>
      </c>
      <c r="C24" s="144" t="s">
        <v>440</v>
      </c>
      <c r="D24" s="145" t="s">
        <v>136</v>
      </c>
      <c r="E24" s="146">
        <v>6</v>
      </c>
      <c r="F24" s="146"/>
      <c r="G24" s="147">
        <f t="shared" si="0"/>
        <v>0</v>
      </c>
      <c r="O24" s="141">
        <v>2</v>
      </c>
      <c r="AA24" s="114">
        <v>12</v>
      </c>
      <c r="AB24" s="114">
        <v>0</v>
      </c>
      <c r="AC24" s="114">
        <v>15</v>
      </c>
      <c r="AZ24" s="114">
        <v>2</v>
      </c>
      <c r="BA24" s="114">
        <f t="shared" si="1"/>
        <v>0</v>
      </c>
      <c r="BB24" s="114">
        <f t="shared" si="2"/>
        <v>0</v>
      </c>
      <c r="BC24" s="114">
        <f t="shared" si="3"/>
        <v>0</v>
      </c>
      <c r="BD24" s="114">
        <f t="shared" si="4"/>
        <v>0</v>
      </c>
      <c r="BE24" s="114">
        <f t="shared" si="5"/>
        <v>0</v>
      </c>
      <c r="CZ24" s="114">
        <v>1.8000000000000001E-4</v>
      </c>
    </row>
    <row r="25" spans="1:104">
      <c r="A25" s="142">
        <v>16</v>
      </c>
      <c r="B25" s="143" t="s">
        <v>439</v>
      </c>
      <c r="C25" s="144" t="s">
        <v>438</v>
      </c>
      <c r="D25" s="145" t="s">
        <v>136</v>
      </c>
      <c r="E25" s="146">
        <v>6</v>
      </c>
      <c r="F25" s="146"/>
      <c r="G25" s="147">
        <f t="shared" si="0"/>
        <v>0</v>
      </c>
      <c r="O25" s="141">
        <v>2</v>
      </c>
      <c r="AA25" s="114">
        <v>12</v>
      </c>
      <c r="AB25" s="114">
        <v>0</v>
      </c>
      <c r="AC25" s="114">
        <v>16</v>
      </c>
      <c r="AZ25" s="114">
        <v>2</v>
      </c>
      <c r="BA25" s="114">
        <f t="shared" si="1"/>
        <v>0</v>
      </c>
      <c r="BB25" s="114">
        <f t="shared" si="2"/>
        <v>0</v>
      </c>
      <c r="BC25" s="114">
        <f t="shared" si="3"/>
        <v>0</v>
      </c>
      <c r="BD25" s="114">
        <f t="shared" si="4"/>
        <v>0</v>
      </c>
      <c r="BE25" s="114">
        <f t="shared" si="5"/>
        <v>0</v>
      </c>
      <c r="CZ25" s="114">
        <v>1.0000000000000001E-5</v>
      </c>
    </row>
    <row r="26" spans="1:104">
      <c r="A26" s="142">
        <v>17</v>
      </c>
      <c r="B26" s="143" t="s">
        <v>437</v>
      </c>
      <c r="C26" s="144" t="s">
        <v>436</v>
      </c>
      <c r="D26" s="145" t="s">
        <v>54</v>
      </c>
      <c r="E26" s="146">
        <v>140.59</v>
      </c>
      <c r="F26" s="146"/>
      <c r="G26" s="147">
        <f t="shared" si="0"/>
        <v>0</v>
      </c>
      <c r="O26" s="141">
        <v>2</v>
      </c>
      <c r="AA26" s="114">
        <v>12</v>
      </c>
      <c r="AB26" s="114">
        <v>0</v>
      </c>
      <c r="AC26" s="114">
        <v>17</v>
      </c>
      <c r="AZ26" s="114">
        <v>2</v>
      </c>
      <c r="BA26" s="114">
        <f t="shared" si="1"/>
        <v>0</v>
      </c>
      <c r="BB26" s="114">
        <f t="shared" si="2"/>
        <v>0</v>
      </c>
      <c r="BC26" s="114">
        <f t="shared" si="3"/>
        <v>0</v>
      </c>
      <c r="BD26" s="114">
        <f t="shared" si="4"/>
        <v>0</v>
      </c>
      <c r="BE26" s="114">
        <f t="shared" si="5"/>
        <v>0</v>
      </c>
      <c r="CZ26" s="114">
        <v>0</v>
      </c>
    </row>
    <row r="27" spans="1:104">
      <c r="A27" s="148"/>
      <c r="B27" s="149" t="s">
        <v>66</v>
      </c>
      <c r="C27" s="150" t="str">
        <f>CONCATENATE(B12," ",C12)</f>
        <v>722 Vnitřní vodovod</v>
      </c>
      <c r="D27" s="148"/>
      <c r="E27" s="151"/>
      <c r="F27" s="151"/>
      <c r="G27" s="152">
        <f>SUM(G12:G26)</f>
        <v>0</v>
      </c>
      <c r="O27" s="141">
        <v>4</v>
      </c>
      <c r="BA27" s="153">
        <f>SUM(BA12:BA26)</f>
        <v>0</v>
      </c>
      <c r="BB27" s="153">
        <f>SUM(BB12:BB26)</f>
        <v>0</v>
      </c>
      <c r="BC27" s="153">
        <f>SUM(BC12:BC26)</f>
        <v>0</v>
      </c>
      <c r="BD27" s="153">
        <f>SUM(BD12:BD26)</f>
        <v>0</v>
      </c>
      <c r="BE27" s="153">
        <f>SUM(BE12:BE26)</f>
        <v>0</v>
      </c>
    </row>
    <row r="28" spans="1:104">
      <c r="A28" s="134" t="s">
        <v>65</v>
      </c>
      <c r="B28" s="135" t="s">
        <v>435</v>
      </c>
      <c r="C28" s="136" t="s">
        <v>434</v>
      </c>
      <c r="D28" s="137"/>
      <c r="E28" s="138"/>
      <c r="F28" s="138"/>
      <c r="G28" s="139"/>
      <c r="H28" s="140"/>
      <c r="I28" s="140"/>
      <c r="O28" s="141">
        <v>1</v>
      </c>
    </row>
    <row r="29" spans="1:104">
      <c r="A29" s="142">
        <v>18</v>
      </c>
      <c r="B29" s="143" t="s">
        <v>433</v>
      </c>
      <c r="C29" s="144" t="s">
        <v>432</v>
      </c>
      <c r="D29" s="145" t="s">
        <v>103</v>
      </c>
      <c r="E29" s="146">
        <v>1</v>
      </c>
      <c r="F29" s="146"/>
      <c r="G29" s="147">
        <f>E29*F29</f>
        <v>0</v>
      </c>
      <c r="O29" s="141">
        <v>2</v>
      </c>
      <c r="AA29" s="114">
        <v>12</v>
      </c>
      <c r="AB29" s="114">
        <v>0</v>
      </c>
      <c r="AC29" s="114">
        <v>18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0</v>
      </c>
    </row>
    <row r="30" spans="1:104">
      <c r="A30" s="148"/>
      <c r="B30" s="149" t="s">
        <v>66</v>
      </c>
      <c r="C30" s="150" t="str">
        <f>CONCATENATE(B28," ",C28)</f>
        <v>727 Zednické výpomoce</v>
      </c>
      <c r="D30" s="148"/>
      <c r="E30" s="151"/>
      <c r="F30" s="151"/>
      <c r="G30" s="152">
        <f>SUM(G28:G29)</f>
        <v>0</v>
      </c>
      <c r="O30" s="141">
        <v>4</v>
      </c>
      <c r="BA30" s="153">
        <f>SUM(BA28:BA29)</f>
        <v>0</v>
      </c>
      <c r="BB30" s="153">
        <f>SUM(BB28:BB29)</f>
        <v>0</v>
      </c>
      <c r="BC30" s="153">
        <f>SUM(BC28:BC29)</f>
        <v>0</v>
      </c>
      <c r="BD30" s="153">
        <f>SUM(BD28:BD29)</f>
        <v>0</v>
      </c>
      <c r="BE30" s="153">
        <f>SUM(BE28:BE29)</f>
        <v>0</v>
      </c>
    </row>
    <row r="31" spans="1:104">
      <c r="A31" s="237"/>
      <c r="B31" s="237"/>
      <c r="C31" s="237"/>
      <c r="D31" s="237"/>
      <c r="E31" s="237"/>
      <c r="F31" s="237"/>
      <c r="G31" s="237"/>
    </row>
    <row r="32" spans="1:104" ht="14.25">
      <c r="A32" s="207"/>
      <c r="B32" s="271" t="s">
        <v>476</v>
      </c>
      <c r="C32" s="207"/>
      <c r="D32" s="207"/>
      <c r="E32" s="207"/>
      <c r="F32" s="207"/>
      <c r="G32" s="272">
        <f>G30+G27+G11</f>
        <v>0</v>
      </c>
    </row>
    <row r="33" spans="5:5">
      <c r="E33" s="114"/>
    </row>
    <row r="34" spans="5:5">
      <c r="E34" s="114"/>
    </row>
    <row r="35" spans="5:5">
      <c r="E35" s="114"/>
    </row>
    <row r="36" spans="5:5">
      <c r="E36" s="114"/>
    </row>
    <row r="37" spans="5:5">
      <c r="E37" s="114"/>
    </row>
    <row r="38" spans="5:5">
      <c r="E38" s="114"/>
    </row>
    <row r="39" spans="5:5">
      <c r="E39" s="114"/>
    </row>
    <row r="40" spans="5:5">
      <c r="E40" s="114"/>
    </row>
    <row r="41" spans="5:5">
      <c r="E41" s="114"/>
    </row>
    <row r="42" spans="5:5">
      <c r="E42" s="114"/>
    </row>
    <row r="43" spans="5:5">
      <c r="E43" s="114"/>
    </row>
    <row r="44" spans="5:5">
      <c r="E44" s="114"/>
    </row>
    <row r="45" spans="5:5">
      <c r="E45" s="114"/>
    </row>
    <row r="46" spans="5:5">
      <c r="E46" s="114"/>
    </row>
    <row r="47" spans="5:5">
      <c r="E47" s="114"/>
    </row>
    <row r="48" spans="5:5">
      <c r="E48" s="114"/>
    </row>
    <row r="49" spans="1:7">
      <c r="E49" s="114"/>
    </row>
    <row r="50" spans="1:7">
      <c r="E50" s="114"/>
    </row>
    <row r="51" spans="1:7">
      <c r="E51" s="114"/>
    </row>
    <row r="52" spans="1:7">
      <c r="E52" s="114"/>
    </row>
    <row r="53" spans="1:7">
      <c r="E53" s="114"/>
    </row>
    <row r="54" spans="1:7">
      <c r="A54" s="154"/>
      <c r="B54" s="154"/>
      <c r="C54" s="154"/>
      <c r="D54" s="154"/>
      <c r="E54" s="154"/>
      <c r="F54" s="154"/>
      <c r="G54" s="154"/>
    </row>
    <row r="55" spans="1:7">
      <c r="A55" s="154"/>
      <c r="B55" s="154"/>
      <c r="C55" s="154"/>
      <c r="D55" s="154"/>
      <c r="E55" s="154"/>
      <c r="F55" s="154"/>
      <c r="G55" s="154"/>
    </row>
    <row r="56" spans="1:7">
      <c r="A56" s="154"/>
      <c r="B56" s="154"/>
      <c r="C56" s="154"/>
      <c r="D56" s="154"/>
      <c r="E56" s="154"/>
      <c r="F56" s="154"/>
      <c r="G56" s="154"/>
    </row>
    <row r="57" spans="1:7">
      <c r="A57" s="154"/>
      <c r="B57" s="154"/>
      <c r="C57" s="154"/>
      <c r="D57" s="154"/>
      <c r="E57" s="154"/>
      <c r="F57" s="154"/>
      <c r="G57" s="154"/>
    </row>
    <row r="58" spans="1:7">
      <c r="E58" s="114"/>
    </row>
    <row r="59" spans="1:7">
      <c r="E59" s="114"/>
    </row>
    <row r="60" spans="1:7">
      <c r="E60" s="114"/>
    </row>
    <row r="61" spans="1:7">
      <c r="E61" s="114"/>
    </row>
    <row r="62" spans="1:7">
      <c r="E62" s="114"/>
    </row>
    <row r="63" spans="1:7">
      <c r="E63" s="114"/>
    </row>
    <row r="64" spans="1:7">
      <c r="E64" s="114"/>
    </row>
    <row r="65" spans="5:5">
      <c r="E65" s="114"/>
    </row>
    <row r="66" spans="5:5">
      <c r="E66" s="114"/>
    </row>
    <row r="67" spans="5:5">
      <c r="E67" s="114"/>
    </row>
    <row r="68" spans="5:5">
      <c r="E68" s="114"/>
    </row>
    <row r="69" spans="5:5">
      <c r="E69" s="114"/>
    </row>
    <row r="70" spans="5:5">
      <c r="E70" s="114"/>
    </row>
    <row r="71" spans="5:5">
      <c r="E71" s="114"/>
    </row>
    <row r="72" spans="5:5">
      <c r="E72" s="114"/>
    </row>
    <row r="73" spans="5:5">
      <c r="E73" s="114"/>
    </row>
    <row r="74" spans="5:5">
      <c r="E74" s="114"/>
    </row>
    <row r="75" spans="5:5">
      <c r="E75" s="114"/>
    </row>
    <row r="76" spans="5:5">
      <c r="E76" s="114"/>
    </row>
    <row r="77" spans="5:5">
      <c r="E77" s="114"/>
    </row>
    <row r="78" spans="5:5">
      <c r="E78" s="114"/>
    </row>
    <row r="79" spans="5:5">
      <c r="E79" s="114"/>
    </row>
    <row r="80" spans="5:5">
      <c r="E80" s="114"/>
    </row>
    <row r="81" spans="1:7">
      <c r="E81" s="114"/>
    </row>
    <row r="82" spans="1:7">
      <c r="E82" s="114"/>
    </row>
    <row r="83" spans="1:7">
      <c r="E83" s="114"/>
    </row>
    <row r="84" spans="1:7">
      <c r="E84" s="114"/>
    </row>
    <row r="85" spans="1:7">
      <c r="E85" s="114"/>
    </row>
    <row r="86" spans="1:7">
      <c r="E86" s="114"/>
    </row>
    <row r="87" spans="1:7">
      <c r="E87" s="114"/>
    </row>
    <row r="88" spans="1:7">
      <c r="E88" s="114"/>
    </row>
    <row r="89" spans="1:7">
      <c r="A89" s="155"/>
      <c r="B89" s="155"/>
    </row>
    <row r="90" spans="1:7">
      <c r="A90" s="154"/>
      <c r="B90" s="154"/>
      <c r="C90" s="157"/>
      <c r="D90" s="157"/>
      <c r="E90" s="158"/>
      <c r="F90" s="157"/>
      <c r="G90" s="159"/>
    </row>
    <row r="91" spans="1:7">
      <c r="A91" s="160"/>
      <c r="B91" s="160"/>
      <c r="C91" s="154"/>
      <c r="D91" s="154"/>
      <c r="E91" s="161"/>
      <c r="F91" s="154"/>
      <c r="G91" s="154"/>
    </row>
    <row r="92" spans="1:7">
      <c r="A92" s="154"/>
      <c r="B92" s="154"/>
      <c r="C92" s="154"/>
      <c r="D92" s="154"/>
      <c r="E92" s="161"/>
      <c r="F92" s="154"/>
      <c r="G92" s="154"/>
    </row>
    <row r="93" spans="1:7">
      <c r="A93" s="154"/>
      <c r="B93" s="154"/>
      <c r="C93" s="154"/>
      <c r="D93" s="154"/>
      <c r="E93" s="161"/>
      <c r="F93" s="154"/>
      <c r="G93" s="154"/>
    </row>
    <row r="94" spans="1:7">
      <c r="A94" s="154"/>
      <c r="B94" s="154"/>
      <c r="C94" s="154"/>
      <c r="D94" s="154"/>
      <c r="E94" s="161"/>
      <c r="F94" s="154"/>
      <c r="G94" s="154"/>
    </row>
    <row r="95" spans="1:7">
      <c r="A95" s="154"/>
      <c r="B95" s="154"/>
      <c r="C95" s="154"/>
      <c r="D95" s="154"/>
      <c r="E95" s="161"/>
      <c r="F95" s="154"/>
      <c r="G95" s="154"/>
    </row>
    <row r="96" spans="1:7">
      <c r="A96" s="154"/>
      <c r="B96" s="154"/>
      <c r="C96" s="154"/>
      <c r="D96" s="154"/>
      <c r="E96" s="161"/>
      <c r="F96" s="154"/>
      <c r="G96" s="154"/>
    </row>
    <row r="97" spans="1:7">
      <c r="A97" s="154"/>
      <c r="B97" s="154"/>
      <c r="C97" s="154"/>
      <c r="D97" s="154"/>
      <c r="E97" s="161"/>
      <c r="F97" s="154"/>
      <c r="G97" s="154"/>
    </row>
    <row r="98" spans="1:7">
      <c r="A98" s="154"/>
      <c r="B98" s="154"/>
      <c r="C98" s="154"/>
      <c r="D98" s="154"/>
      <c r="E98" s="161"/>
      <c r="F98" s="154"/>
      <c r="G98" s="154"/>
    </row>
    <row r="99" spans="1:7">
      <c r="A99" s="154"/>
      <c r="B99" s="154"/>
      <c r="C99" s="154"/>
      <c r="D99" s="154"/>
      <c r="E99" s="161"/>
      <c r="F99" s="154"/>
      <c r="G99" s="154"/>
    </row>
    <row r="100" spans="1:7">
      <c r="A100" s="154"/>
      <c r="B100" s="154"/>
      <c r="C100" s="154"/>
      <c r="D100" s="154"/>
      <c r="E100" s="161"/>
      <c r="F100" s="154"/>
      <c r="G100" s="154"/>
    </row>
    <row r="101" spans="1:7">
      <c r="A101" s="154"/>
      <c r="B101" s="154"/>
      <c r="C101" s="154"/>
      <c r="D101" s="154"/>
      <c r="E101" s="161"/>
      <c r="F101" s="154"/>
      <c r="G101" s="154"/>
    </row>
    <row r="102" spans="1:7">
      <c r="A102" s="154"/>
      <c r="B102" s="154"/>
      <c r="C102" s="154"/>
      <c r="D102" s="154"/>
      <c r="E102" s="161"/>
      <c r="F102" s="154"/>
      <c r="G102" s="154"/>
    </row>
    <row r="103" spans="1:7">
      <c r="A103" s="154"/>
      <c r="B103" s="154"/>
      <c r="C103" s="154"/>
      <c r="D103" s="154"/>
      <c r="E103" s="161"/>
      <c r="F103" s="154"/>
      <c r="G103" s="154"/>
    </row>
  </sheetData>
  <mergeCells count="4">
    <mergeCell ref="A1:G1"/>
    <mergeCell ref="A3:B3"/>
    <mergeCell ref="A4:B4"/>
    <mergeCell ref="E4:G4"/>
  </mergeCells>
  <phoneticPr fontId="22" type="noConversion"/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CZ104"/>
  <sheetViews>
    <sheetView showGridLines="0" showZeros="0" view="pageBreakPreview" topLeftCell="A7" zoomScaleSheetLayoutView="100" workbookViewId="0">
      <selection activeCell="C34" sqref="C34"/>
    </sheetView>
  </sheetViews>
  <sheetFormatPr defaultRowHeight="12.75"/>
  <cols>
    <col min="1" max="1" width="3.85546875" style="114" customWidth="1"/>
    <col min="2" max="2" width="6.5703125" style="114" customWidth="1"/>
    <col min="3" max="3" width="48.425781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>
      <c r="A1" s="291" t="s">
        <v>57</v>
      </c>
      <c r="B1" s="291"/>
      <c r="C1" s="291"/>
      <c r="D1" s="291"/>
      <c r="E1" s="291"/>
      <c r="F1" s="291"/>
      <c r="G1" s="291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92" t="s">
        <v>5</v>
      </c>
      <c r="B3" s="293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>
      <c r="A4" s="294" t="s">
        <v>1</v>
      </c>
      <c r="B4" s="295"/>
      <c r="C4" s="124" t="s">
        <v>129</v>
      </c>
      <c r="D4" s="125"/>
      <c r="E4" s="296"/>
      <c r="F4" s="296"/>
      <c r="G4" s="297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281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214" t="s">
        <v>280</v>
      </c>
      <c r="C7" s="202" t="s">
        <v>279</v>
      </c>
      <c r="D7" s="213"/>
      <c r="E7" s="212"/>
      <c r="F7" s="212"/>
      <c r="G7" s="211"/>
      <c r="H7" s="140"/>
      <c r="I7" s="140"/>
      <c r="O7" s="141">
        <v>1</v>
      </c>
    </row>
    <row r="8" spans="1:104">
      <c r="A8" s="170"/>
      <c r="B8" s="143" t="s">
        <v>278</v>
      </c>
      <c r="C8" s="219" t="s">
        <v>277</v>
      </c>
      <c r="D8" s="219" t="s">
        <v>259</v>
      </c>
      <c r="E8" s="219"/>
      <c r="F8" s="222"/>
      <c r="G8" s="223"/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>
      <c r="A9" s="169"/>
      <c r="B9" s="215"/>
      <c r="C9" s="218" t="s">
        <v>282</v>
      </c>
      <c r="D9" s="218" t="s">
        <v>103</v>
      </c>
      <c r="E9" s="224">
        <v>1</v>
      </c>
      <c r="F9" s="224"/>
      <c r="G9" s="223">
        <f t="shared" ref="G9:G33" si="0"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>
      <c r="A10" s="169"/>
      <c r="B10" s="216"/>
      <c r="C10" s="218" t="s">
        <v>283</v>
      </c>
      <c r="D10" s="218" t="s">
        <v>141</v>
      </c>
      <c r="E10" s="224">
        <v>1</v>
      </c>
      <c r="F10" s="224"/>
      <c r="G10" s="223">
        <f t="shared" si="0"/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>
      <c r="A11" s="169"/>
      <c r="B11" s="215"/>
      <c r="C11" s="218" t="s">
        <v>284</v>
      </c>
      <c r="D11" s="218" t="s">
        <v>259</v>
      </c>
      <c r="E11" s="224"/>
      <c r="F11" s="224"/>
      <c r="G11" s="223">
        <f t="shared" si="0"/>
        <v>0</v>
      </c>
      <c r="H11" s="140"/>
      <c r="I11" s="140"/>
      <c r="O11" s="141">
        <v>1</v>
      </c>
    </row>
    <row r="12" spans="1:104">
      <c r="A12" s="169"/>
      <c r="B12" s="215"/>
      <c r="C12" s="218" t="s">
        <v>285</v>
      </c>
      <c r="D12" s="218" t="s">
        <v>141</v>
      </c>
      <c r="E12" s="224">
        <v>1</v>
      </c>
      <c r="F12" s="224"/>
      <c r="G12" s="223">
        <f t="shared" si="0"/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8" si="1">IF(AZ12=1,G12,0)</f>
        <v>0</v>
      </c>
      <c r="BB12" s="114">
        <f t="shared" ref="BB12:BB18" si="2">IF(AZ12=2,G12,0)</f>
        <v>0</v>
      </c>
      <c r="BC12" s="114">
        <f t="shared" ref="BC12:BC18" si="3">IF(AZ12=3,G12,0)</f>
        <v>0</v>
      </c>
      <c r="BD12" s="114">
        <f t="shared" ref="BD12:BD18" si="4">IF(AZ12=4,G12,0)</f>
        <v>0</v>
      </c>
      <c r="BE12" s="114">
        <f t="shared" ref="BE12:BE18" si="5">IF(AZ12=5,G12,0)</f>
        <v>0</v>
      </c>
      <c r="CZ12" s="114">
        <v>0</v>
      </c>
    </row>
    <row r="13" spans="1:104">
      <c r="A13" s="169"/>
      <c r="B13" s="215"/>
      <c r="C13" s="218" t="s">
        <v>286</v>
      </c>
      <c r="D13" s="218" t="s">
        <v>259</v>
      </c>
      <c r="E13" s="224"/>
      <c r="F13" s="224"/>
      <c r="G13" s="223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>
      <c r="A14" s="169"/>
      <c r="B14" s="215"/>
      <c r="C14" s="218" t="s">
        <v>283</v>
      </c>
      <c r="D14" s="218" t="s">
        <v>141</v>
      </c>
      <c r="E14" s="224">
        <v>1</v>
      </c>
      <c r="F14" s="224"/>
      <c r="G14" s="223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>
      <c r="A15" s="169"/>
      <c r="B15" s="215"/>
      <c r="C15" s="218" t="s">
        <v>284</v>
      </c>
      <c r="D15" s="218" t="s">
        <v>259</v>
      </c>
      <c r="E15" s="224"/>
      <c r="F15" s="224"/>
      <c r="G15" s="223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>
      <c r="A16" s="169"/>
      <c r="B16" s="215"/>
      <c r="C16" s="218" t="s">
        <v>287</v>
      </c>
      <c r="D16" s="218" t="s">
        <v>141</v>
      </c>
      <c r="E16" s="224">
        <v>2</v>
      </c>
      <c r="F16" s="224"/>
      <c r="G16" s="223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>
      <c r="A17" s="169"/>
      <c r="B17" s="215"/>
      <c r="C17" s="218" t="s">
        <v>276</v>
      </c>
      <c r="D17" s="218" t="s">
        <v>141</v>
      </c>
      <c r="E17" s="224">
        <v>1</v>
      </c>
      <c r="F17" s="224"/>
      <c r="G17" s="223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>
      <c r="A18" s="169"/>
      <c r="B18" s="215"/>
      <c r="C18" s="218" t="s">
        <v>275</v>
      </c>
      <c r="D18" s="218" t="s">
        <v>141</v>
      </c>
      <c r="E18" s="224">
        <v>2</v>
      </c>
      <c r="F18" s="224"/>
      <c r="G18" s="223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>
      <c r="A19" s="169"/>
      <c r="B19" s="215"/>
      <c r="C19" s="218" t="s">
        <v>274</v>
      </c>
      <c r="D19" s="218" t="s">
        <v>141</v>
      </c>
      <c r="E19" s="224">
        <v>1</v>
      </c>
      <c r="F19" s="224"/>
      <c r="G19" s="223">
        <f t="shared" si="0"/>
        <v>0</v>
      </c>
      <c r="O19" s="141">
        <v>4</v>
      </c>
      <c r="BA19" s="153">
        <f>SUM(BA11:BA18)</f>
        <v>0</v>
      </c>
      <c r="BB19" s="153">
        <f>SUM(BB11:BB18)</f>
        <v>0</v>
      </c>
      <c r="BC19" s="153">
        <f>SUM(BC11:BC18)</f>
        <v>0</v>
      </c>
      <c r="BD19" s="153">
        <f>SUM(BD11:BD18)</f>
        <v>0</v>
      </c>
      <c r="BE19" s="153">
        <f>SUM(BE11:BE18)</f>
        <v>0</v>
      </c>
    </row>
    <row r="20" spans="1:104">
      <c r="A20" s="169"/>
      <c r="B20" s="215" t="s">
        <v>273</v>
      </c>
      <c r="C20" s="219" t="s">
        <v>272</v>
      </c>
      <c r="D20" s="219" t="s">
        <v>259</v>
      </c>
      <c r="E20" s="225"/>
      <c r="F20" s="225"/>
      <c r="G20" s="223">
        <f t="shared" si="0"/>
        <v>0</v>
      </c>
      <c r="H20" s="140"/>
      <c r="I20" s="140"/>
      <c r="O20" s="141">
        <v>1</v>
      </c>
    </row>
    <row r="21" spans="1:104">
      <c r="A21" s="169"/>
      <c r="B21" s="215"/>
      <c r="C21" s="218" t="s">
        <v>288</v>
      </c>
      <c r="D21" s="218" t="s">
        <v>141</v>
      </c>
      <c r="E21" s="224">
        <v>4</v>
      </c>
      <c r="F21" s="224"/>
      <c r="G21" s="223">
        <f t="shared" si="0"/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>
      <c r="A22" s="169"/>
      <c r="B22" s="216"/>
      <c r="C22" s="219" t="s">
        <v>271</v>
      </c>
      <c r="D22" s="219" t="s">
        <v>259</v>
      </c>
      <c r="E22" s="225"/>
      <c r="F22" s="225"/>
      <c r="G22" s="223">
        <f t="shared" si="0"/>
        <v>0</v>
      </c>
      <c r="O22" s="141">
        <v>4</v>
      </c>
      <c r="BA22" s="153">
        <f>SUM(BA20:BA21)</f>
        <v>0</v>
      </c>
      <c r="BB22" s="153">
        <f>SUM(BB20:BB21)</f>
        <v>0</v>
      </c>
      <c r="BC22" s="153">
        <f>SUM(BC20:BC21)</f>
        <v>0</v>
      </c>
      <c r="BD22" s="153">
        <f>SUM(BD20:BD21)</f>
        <v>0</v>
      </c>
      <c r="BE22" s="153">
        <f>SUM(BE20:BE21)</f>
        <v>0</v>
      </c>
    </row>
    <row r="23" spans="1:104">
      <c r="A23" s="169"/>
      <c r="B23" s="215" t="s">
        <v>270</v>
      </c>
      <c r="C23" s="218" t="s">
        <v>289</v>
      </c>
      <c r="D23" s="218" t="s">
        <v>141</v>
      </c>
      <c r="E23" s="224">
        <v>2</v>
      </c>
      <c r="F23" s="224"/>
      <c r="G23" s="223">
        <f t="shared" si="0"/>
        <v>0</v>
      </c>
      <c r="H23" s="140"/>
      <c r="I23" s="140"/>
      <c r="O23" s="141">
        <v>1</v>
      </c>
    </row>
    <row r="24" spans="1:104">
      <c r="A24" s="169"/>
      <c r="B24" s="215"/>
      <c r="C24" s="219" t="s">
        <v>269</v>
      </c>
      <c r="D24" s="219" t="s">
        <v>259</v>
      </c>
      <c r="E24" s="225"/>
      <c r="F24" s="225"/>
      <c r="G24" s="223">
        <f t="shared" si="0"/>
        <v>0</v>
      </c>
      <c r="O24" s="141">
        <v>2</v>
      </c>
      <c r="AA24" s="114">
        <v>12</v>
      </c>
      <c r="AB24" s="114">
        <v>0</v>
      </c>
      <c r="AC24" s="114">
        <v>11</v>
      </c>
      <c r="AZ24" s="114">
        <v>2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0</v>
      </c>
    </row>
    <row r="25" spans="1:104">
      <c r="A25" s="169"/>
      <c r="B25" s="215" t="s">
        <v>268</v>
      </c>
      <c r="C25" s="218" t="s">
        <v>290</v>
      </c>
      <c r="D25" s="218" t="s">
        <v>141</v>
      </c>
      <c r="E25" s="224">
        <v>7</v>
      </c>
      <c r="F25" s="224"/>
      <c r="G25" s="223">
        <f t="shared" si="0"/>
        <v>0</v>
      </c>
      <c r="O25" s="141">
        <v>2</v>
      </c>
      <c r="AA25" s="114">
        <v>12</v>
      </c>
      <c r="AB25" s="114">
        <v>0</v>
      </c>
      <c r="AC25" s="114">
        <v>12</v>
      </c>
      <c r="AZ25" s="114">
        <v>2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>
      <c r="A26" s="169"/>
      <c r="B26" s="215" t="s">
        <v>267</v>
      </c>
      <c r="C26" s="218" t="s">
        <v>291</v>
      </c>
      <c r="D26" s="218" t="s">
        <v>141</v>
      </c>
      <c r="E26" s="224">
        <v>2</v>
      </c>
      <c r="F26" s="224"/>
      <c r="G26" s="223">
        <f t="shared" si="0"/>
        <v>0</v>
      </c>
      <c r="O26" s="141">
        <v>2</v>
      </c>
      <c r="AA26" s="114">
        <v>12</v>
      </c>
      <c r="AB26" s="114">
        <v>0</v>
      </c>
      <c r="AC26" s="114">
        <v>13</v>
      </c>
      <c r="AZ26" s="114">
        <v>2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0</v>
      </c>
    </row>
    <row r="27" spans="1:104">
      <c r="A27" s="169"/>
      <c r="B27" s="216"/>
      <c r="C27" s="218" t="s">
        <v>292</v>
      </c>
      <c r="D27" s="218" t="s">
        <v>141</v>
      </c>
      <c r="E27" s="224">
        <v>3</v>
      </c>
      <c r="F27" s="224"/>
      <c r="G27" s="223">
        <f t="shared" si="0"/>
        <v>0</v>
      </c>
      <c r="O27" s="141">
        <v>4</v>
      </c>
      <c r="BA27" s="153">
        <f>SUM(BA23:BA26)</f>
        <v>0</v>
      </c>
      <c r="BB27" s="153">
        <f>SUM(BB23:BB26)</f>
        <v>0</v>
      </c>
      <c r="BC27" s="153">
        <f>SUM(BC23:BC26)</f>
        <v>0</v>
      </c>
      <c r="BD27" s="153">
        <f>SUM(BD23:BD26)</f>
        <v>0</v>
      </c>
      <c r="BE27" s="153">
        <f>SUM(BE23:BE26)</f>
        <v>0</v>
      </c>
    </row>
    <row r="28" spans="1:104">
      <c r="A28" s="169"/>
      <c r="B28" s="215" t="s">
        <v>265</v>
      </c>
      <c r="C28" s="219" t="s">
        <v>293</v>
      </c>
      <c r="D28" s="219" t="s">
        <v>259</v>
      </c>
      <c r="E28" s="225"/>
      <c r="F28" s="225"/>
      <c r="G28" s="223">
        <f t="shared" si="0"/>
        <v>0</v>
      </c>
      <c r="H28" s="140"/>
      <c r="I28" s="140"/>
      <c r="O28" s="141">
        <v>1</v>
      </c>
    </row>
    <row r="29" spans="1:104">
      <c r="A29" s="169"/>
      <c r="B29" s="215"/>
      <c r="C29" s="218" t="s">
        <v>294</v>
      </c>
      <c r="D29" s="218" t="s">
        <v>141</v>
      </c>
      <c r="E29" s="224">
        <v>10</v>
      </c>
      <c r="F29" s="224"/>
      <c r="G29" s="223">
        <f t="shared" si="0"/>
        <v>0</v>
      </c>
      <c r="O29" s="141">
        <v>2</v>
      </c>
      <c r="AA29" s="114">
        <v>12</v>
      </c>
      <c r="AB29" s="114">
        <v>0</v>
      </c>
      <c r="AC29" s="114">
        <v>14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1.47E-3</v>
      </c>
    </row>
    <row r="30" spans="1:104">
      <c r="A30" s="169"/>
      <c r="B30" s="215"/>
      <c r="C30" s="218" t="s">
        <v>295</v>
      </c>
      <c r="D30" s="218" t="s">
        <v>141</v>
      </c>
      <c r="E30" s="224">
        <v>2</v>
      </c>
      <c r="F30" s="224"/>
      <c r="G30" s="223">
        <f t="shared" si="0"/>
        <v>0</v>
      </c>
      <c r="O30" s="141">
        <v>2</v>
      </c>
      <c r="AA30" s="114">
        <v>12</v>
      </c>
      <c r="AB30" s="114">
        <v>0</v>
      </c>
      <c r="AC30" s="114">
        <v>15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</v>
      </c>
    </row>
    <row r="31" spans="1:104">
      <c r="A31" s="169"/>
      <c r="B31" s="216"/>
      <c r="C31" s="218" t="s">
        <v>296</v>
      </c>
      <c r="D31" s="218" t="s">
        <v>141</v>
      </c>
      <c r="E31" s="224">
        <v>4</v>
      </c>
      <c r="F31" s="224"/>
      <c r="G31" s="223">
        <f t="shared" si="0"/>
        <v>0</v>
      </c>
      <c r="O31" s="141">
        <v>4</v>
      </c>
      <c r="BA31" s="153">
        <f>SUM(BA28:BA30)</f>
        <v>0</v>
      </c>
      <c r="BB31" s="153">
        <f>SUM(BB28:BB30)</f>
        <v>0</v>
      </c>
      <c r="BC31" s="153">
        <f>SUM(BC28:BC30)</f>
        <v>0</v>
      </c>
      <c r="BD31" s="153">
        <f>SUM(BD28:BD30)</f>
        <v>0</v>
      </c>
      <c r="BE31" s="153">
        <f>SUM(BE28:BE30)</f>
        <v>0</v>
      </c>
    </row>
    <row r="32" spans="1:104">
      <c r="A32" s="134"/>
      <c r="B32" s="217"/>
      <c r="C32" s="220" t="s">
        <v>481</v>
      </c>
      <c r="D32" s="219" t="s">
        <v>259</v>
      </c>
      <c r="E32" s="225"/>
      <c r="F32" s="225"/>
      <c r="G32" s="223">
        <f t="shared" si="0"/>
        <v>0</v>
      </c>
      <c r="H32" s="140"/>
      <c r="I32" s="140"/>
      <c r="O32" s="141">
        <v>1</v>
      </c>
    </row>
    <row r="33" spans="1:7">
      <c r="A33" s="210"/>
      <c r="B33" s="210"/>
      <c r="C33" s="218" t="s">
        <v>482</v>
      </c>
      <c r="D33" s="218" t="s">
        <v>141</v>
      </c>
      <c r="E33" s="224">
        <v>2</v>
      </c>
      <c r="F33" s="224"/>
      <c r="G33" s="223">
        <f t="shared" si="0"/>
        <v>0</v>
      </c>
    </row>
    <row r="34" spans="1:7" s="208" customFormat="1" ht="56.25">
      <c r="A34" s="209"/>
      <c r="B34" s="209"/>
      <c r="C34" s="220" t="s">
        <v>266</v>
      </c>
      <c r="D34" s="219" t="s">
        <v>259</v>
      </c>
      <c r="E34" s="225"/>
      <c r="F34" s="225"/>
      <c r="G34" s="226"/>
    </row>
    <row r="35" spans="1:7">
      <c r="A35" s="210"/>
      <c r="B35" s="210"/>
      <c r="C35" s="218" t="s">
        <v>264</v>
      </c>
      <c r="D35" s="218" t="s">
        <v>71</v>
      </c>
      <c r="E35" s="224">
        <v>4</v>
      </c>
      <c r="F35" s="224"/>
      <c r="G35" s="230">
        <f>E35*F35</f>
        <v>0</v>
      </c>
    </row>
    <row r="36" spans="1:7" ht="45">
      <c r="A36" s="210"/>
      <c r="B36" s="210"/>
      <c r="C36" s="220" t="s">
        <v>297</v>
      </c>
      <c r="D36" s="219" t="s">
        <v>259</v>
      </c>
      <c r="E36" s="225"/>
      <c r="F36" s="225"/>
      <c r="G36" s="230">
        <f t="shared" ref="G36:G44" si="6">E36*F36</f>
        <v>0</v>
      </c>
    </row>
    <row r="37" spans="1:7">
      <c r="A37" s="210"/>
      <c r="B37" s="210"/>
      <c r="C37" s="218" t="s">
        <v>298</v>
      </c>
      <c r="D37" s="218" t="s">
        <v>71</v>
      </c>
      <c r="E37" s="224">
        <v>3</v>
      </c>
      <c r="F37" s="224"/>
      <c r="G37" s="230">
        <f t="shared" si="6"/>
        <v>0</v>
      </c>
    </row>
    <row r="38" spans="1:7" ht="22.5">
      <c r="A38" s="210"/>
      <c r="B38" s="210"/>
      <c r="C38" s="220" t="s">
        <v>263</v>
      </c>
      <c r="D38" s="219" t="s">
        <v>259</v>
      </c>
      <c r="E38" s="225"/>
      <c r="F38" s="225"/>
      <c r="G38" s="227">
        <f t="shared" si="6"/>
        <v>0</v>
      </c>
    </row>
    <row r="39" spans="1:7">
      <c r="A39" s="210"/>
      <c r="B39" s="210"/>
      <c r="C39" s="218" t="s">
        <v>299</v>
      </c>
      <c r="D39" s="218" t="s">
        <v>262</v>
      </c>
      <c r="E39" s="224">
        <v>25</v>
      </c>
      <c r="F39" s="224"/>
      <c r="G39" s="227">
        <f t="shared" si="6"/>
        <v>0</v>
      </c>
    </row>
    <row r="40" spans="1:7">
      <c r="A40" s="210"/>
      <c r="B40" s="210"/>
      <c r="C40" s="218" t="s">
        <v>300</v>
      </c>
      <c r="D40" s="218" t="s">
        <v>262</v>
      </c>
      <c r="E40" s="224">
        <v>8</v>
      </c>
      <c r="F40" s="224"/>
      <c r="G40" s="227">
        <f t="shared" si="6"/>
        <v>0</v>
      </c>
    </row>
    <row r="41" spans="1:7">
      <c r="A41" s="210"/>
      <c r="B41" s="210"/>
      <c r="C41" s="218" t="s">
        <v>301</v>
      </c>
      <c r="D41" s="218" t="s">
        <v>262</v>
      </c>
      <c r="E41" s="224">
        <v>5</v>
      </c>
      <c r="F41" s="224"/>
      <c r="G41" s="227">
        <f t="shared" si="6"/>
        <v>0</v>
      </c>
    </row>
    <row r="42" spans="1:7" ht="22.5">
      <c r="A42" s="210"/>
      <c r="B42" s="210"/>
      <c r="C42" s="220" t="s">
        <v>261</v>
      </c>
      <c r="D42" s="219" t="s">
        <v>259</v>
      </c>
      <c r="E42" s="225"/>
      <c r="F42" s="225"/>
      <c r="G42" s="227">
        <f t="shared" si="6"/>
        <v>0</v>
      </c>
    </row>
    <row r="43" spans="1:7">
      <c r="A43" s="210"/>
      <c r="B43" s="210"/>
      <c r="C43" s="218" t="s">
        <v>302</v>
      </c>
      <c r="D43" s="218" t="s">
        <v>141</v>
      </c>
      <c r="E43" s="224">
        <v>1</v>
      </c>
      <c r="F43" s="224"/>
      <c r="G43" s="227">
        <f t="shared" si="6"/>
        <v>0</v>
      </c>
    </row>
    <row r="44" spans="1:7">
      <c r="A44" s="207"/>
      <c r="B44" s="207"/>
      <c r="C44" s="221" t="s">
        <v>303</v>
      </c>
      <c r="D44" s="221" t="s">
        <v>141</v>
      </c>
      <c r="E44" s="228">
        <v>1</v>
      </c>
      <c r="F44" s="228"/>
      <c r="G44" s="229">
        <f t="shared" si="6"/>
        <v>0</v>
      </c>
    </row>
    <row r="45" spans="1:7" ht="15">
      <c r="A45" s="231"/>
      <c r="B45" s="231" t="s">
        <v>209</v>
      </c>
      <c r="C45" s="232" t="s">
        <v>260</v>
      </c>
      <c r="D45" s="233" t="s">
        <v>259</v>
      </c>
      <c r="E45" s="234"/>
      <c r="F45" s="235"/>
      <c r="G45" s="236">
        <f>SUM(G9:G44)</f>
        <v>0</v>
      </c>
    </row>
    <row r="46" spans="1:7">
      <c r="E46" s="114"/>
    </row>
    <row r="47" spans="1:7">
      <c r="E47" s="114"/>
    </row>
    <row r="48" spans="1:7">
      <c r="E48" s="114"/>
    </row>
    <row r="49" spans="1:7">
      <c r="E49" s="114"/>
    </row>
    <row r="50" spans="1:7">
      <c r="E50" s="114"/>
    </row>
    <row r="51" spans="1:7">
      <c r="E51" s="114"/>
    </row>
    <row r="52" spans="1:7">
      <c r="E52" s="114"/>
    </row>
    <row r="53" spans="1:7">
      <c r="E53" s="114"/>
    </row>
    <row r="54" spans="1:7">
      <c r="E54" s="114"/>
    </row>
    <row r="55" spans="1:7">
      <c r="A55" s="154"/>
      <c r="B55" s="154"/>
      <c r="C55" s="154"/>
      <c r="D55" s="154"/>
      <c r="E55" s="154"/>
      <c r="F55" s="154"/>
      <c r="G55" s="154"/>
    </row>
    <row r="56" spans="1:7">
      <c r="A56" s="154"/>
      <c r="B56" s="154"/>
      <c r="C56" s="154"/>
      <c r="D56" s="154"/>
      <c r="E56" s="154"/>
      <c r="F56" s="154"/>
      <c r="G56" s="154"/>
    </row>
    <row r="57" spans="1:7">
      <c r="A57" s="154"/>
      <c r="B57" s="154"/>
      <c r="C57" s="154"/>
      <c r="D57" s="154"/>
      <c r="E57" s="154"/>
      <c r="F57" s="154"/>
      <c r="G57" s="154"/>
    </row>
    <row r="58" spans="1:7">
      <c r="A58" s="154"/>
      <c r="B58" s="154"/>
      <c r="C58" s="154"/>
      <c r="D58" s="154"/>
      <c r="E58" s="154"/>
      <c r="F58" s="154"/>
      <c r="G58" s="154"/>
    </row>
    <row r="59" spans="1:7">
      <c r="E59" s="114"/>
    </row>
    <row r="60" spans="1:7">
      <c r="E60" s="114"/>
    </row>
    <row r="61" spans="1:7">
      <c r="E61" s="114"/>
    </row>
    <row r="62" spans="1:7">
      <c r="E62" s="114"/>
    </row>
    <row r="63" spans="1:7">
      <c r="E63" s="114"/>
    </row>
    <row r="64" spans="1:7">
      <c r="E64" s="114"/>
    </row>
    <row r="65" spans="5:5">
      <c r="E65" s="114"/>
    </row>
    <row r="66" spans="5:5">
      <c r="E66" s="114"/>
    </row>
    <row r="67" spans="5:5">
      <c r="E67" s="114"/>
    </row>
    <row r="68" spans="5:5">
      <c r="E68" s="114"/>
    </row>
    <row r="69" spans="5:5">
      <c r="E69" s="114"/>
    </row>
    <row r="70" spans="5:5">
      <c r="E70" s="114"/>
    </row>
    <row r="71" spans="5:5">
      <c r="E71" s="114"/>
    </row>
    <row r="72" spans="5:5">
      <c r="E72" s="114"/>
    </row>
    <row r="73" spans="5:5">
      <c r="E73" s="114"/>
    </row>
    <row r="74" spans="5:5">
      <c r="E74" s="114"/>
    </row>
    <row r="75" spans="5:5">
      <c r="E75" s="114"/>
    </row>
    <row r="76" spans="5:5">
      <c r="E76" s="114"/>
    </row>
    <row r="77" spans="5:5">
      <c r="E77" s="114"/>
    </row>
    <row r="78" spans="5:5">
      <c r="E78" s="114"/>
    </row>
    <row r="79" spans="5:5">
      <c r="E79" s="114"/>
    </row>
    <row r="80" spans="5:5">
      <c r="E80" s="114"/>
    </row>
    <row r="81" spans="1:7">
      <c r="E81" s="114"/>
    </row>
    <row r="82" spans="1:7">
      <c r="E82" s="114"/>
    </row>
    <row r="83" spans="1:7">
      <c r="E83" s="114"/>
    </row>
    <row r="84" spans="1:7">
      <c r="E84" s="114"/>
    </row>
    <row r="85" spans="1:7">
      <c r="E85" s="114"/>
    </row>
    <row r="86" spans="1:7">
      <c r="E86" s="114"/>
    </row>
    <row r="87" spans="1:7">
      <c r="E87" s="114"/>
    </row>
    <row r="88" spans="1:7">
      <c r="E88" s="114"/>
    </row>
    <row r="89" spans="1:7">
      <c r="E89" s="114"/>
    </row>
    <row r="90" spans="1:7">
      <c r="A90" s="155"/>
      <c r="B90" s="155"/>
    </row>
    <row r="91" spans="1:7">
      <c r="A91" s="154"/>
      <c r="B91" s="154"/>
      <c r="C91" s="157"/>
      <c r="D91" s="157"/>
      <c r="E91" s="158"/>
      <c r="F91" s="157"/>
      <c r="G91" s="159"/>
    </row>
    <row r="92" spans="1:7">
      <c r="A92" s="160"/>
      <c r="B92" s="160"/>
      <c r="C92" s="154"/>
      <c r="D92" s="154"/>
      <c r="E92" s="161"/>
      <c r="F92" s="154"/>
      <c r="G92" s="154"/>
    </row>
    <row r="93" spans="1:7">
      <c r="A93" s="154"/>
      <c r="B93" s="154"/>
      <c r="C93" s="154"/>
      <c r="D93" s="154"/>
      <c r="E93" s="161"/>
      <c r="F93" s="154"/>
      <c r="G93" s="154"/>
    </row>
    <row r="94" spans="1:7">
      <c r="A94" s="154"/>
      <c r="B94" s="154"/>
      <c r="C94" s="154"/>
      <c r="D94" s="154"/>
      <c r="E94" s="161"/>
      <c r="F94" s="154"/>
      <c r="G94" s="154"/>
    </row>
    <row r="95" spans="1:7">
      <c r="A95" s="154"/>
      <c r="B95" s="154"/>
      <c r="C95" s="154"/>
      <c r="D95" s="154"/>
      <c r="E95" s="161"/>
      <c r="F95" s="154"/>
      <c r="G95" s="154"/>
    </row>
    <row r="96" spans="1:7">
      <c r="A96" s="154"/>
      <c r="B96" s="154"/>
      <c r="C96" s="154"/>
      <c r="D96" s="154"/>
      <c r="E96" s="161"/>
      <c r="F96" s="154"/>
      <c r="G96" s="154"/>
    </row>
    <row r="97" spans="1:7">
      <c r="A97" s="154"/>
      <c r="B97" s="154"/>
      <c r="C97" s="154"/>
      <c r="D97" s="154"/>
      <c r="E97" s="161"/>
      <c r="F97" s="154"/>
      <c r="G97" s="154"/>
    </row>
    <row r="98" spans="1:7">
      <c r="A98" s="154"/>
      <c r="B98" s="154"/>
      <c r="C98" s="154"/>
      <c r="D98" s="154"/>
      <c r="E98" s="161"/>
      <c r="F98" s="154"/>
      <c r="G98" s="154"/>
    </row>
    <row r="99" spans="1:7">
      <c r="A99" s="154"/>
      <c r="B99" s="154"/>
      <c r="C99" s="154"/>
      <c r="D99" s="154"/>
      <c r="E99" s="161"/>
      <c r="F99" s="154"/>
      <c r="G99" s="154"/>
    </row>
    <row r="100" spans="1:7">
      <c r="A100" s="154"/>
      <c r="B100" s="154"/>
      <c r="C100" s="154"/>
      <c r="D100" s="154"/>
      <c r="E100" s="161"/>
      <c r="F100" s="154"/>
      <c r="G100" s="154"/>
    </row>
    <row r="101" spans="1:7">
      <c r="A101" s="154"/>
      <c r="B101" s="154"/>
      <c r="C101" s="154"/>
      <c r="D101" s="154"/>
      <c r="E101" s="161"/>
      <c r="F101" s="154"/>
      <c r="G101" s="154"/>
    </row>
    <row r="102" spans="1:7">
      <c r="A102" s="154"/>
      <c r="B102" s="154"/>
      <c r="C102" s="154"/>
      <c r="D102" s="154"/>
      <c r="E102" s="161"/>
      <c r="F102" s="154"/>
      <c r="G102" s="154"/>
    </row>
    <row r="103" spans="1:7">
      <c r="A103" s="154"/>
      <c r="B103" s="154"/>
      <c r="C103" s="154"/>
      <c r="D103" s="154"/>
      <c r="E103" s="161"/>
      <c r="F103" s="154"/>
      <c r="G103" s="154"/>
    </row>
    <row r="104" spans="1:7">
      <c r="A104" s="154"/>
      <c r="B104" s="154"/>
      <c r="C104" s="154"/>
      <c r="D104" s="154"/>
      <c r="E104" s="161"/>
      <c r="F104" s="154"/>
      <c r="G104" s="154"/>
    </row>
  </sheetData>
  <mergeCells count="4">
    <mergeCell ref="A1:G1"/>
    <mergeCell ref="A3:B3"/>
    <mergeCell ref="A4:B4"/>
    <mergeCell ref="E4:G4"/>
  </mergeCells>
  <phoneticPr fontId="22" type="noConversion"/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CZ104"/>
  <sheetViews>
    <sheetView showGridLines="0" showZeros="0" view="pageBreakPreview" zoomScaleSheetLayoutView="100" workbookViewId="0">
      <selection activeCell="F9" sqref="F9:F48"/>
    </sheetView>
  </sheetViews>
  <sheetFormatPr defaultRowHeight="12.75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>
      <c r="A1" s="291" t="s">
        <v>57</v>
      </c>
      <c r="B1" s="291"/>
      <c r="C1" s="291"/>
      <c r="D1" s="291"/>
      <c r="E1" s="291"/>
      <c r="F1" s="291"/>
      <c r="G1" s="291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92" t="s">
        <v>5</v>
      </c>
      <c r="B3" s="293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>
      <c r="A4" s="294" t="s">
        <v>1</v>
      </c>
      <c r="B4" s="295"/>
      <c r="C4" s="124" t="s">
        <v>129</v>
      </c>
      <c r="D4" s="125"/>
      <c r="E4" s="296"/>
      <c r="F4" s="296"/>
      <c r="G4" s="297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95</v>
      </c>
      <c r="C7" s="136" t="s">
        <v>96</v>
      </c>
      <c r="D7" s="137"/>
      <c r="E7" s="138"/>
      <c r="F7" s="138"/>
      <c r="G7" s="139"/>
      <c r="H7" s="140"/>
      <c r="I7" s="140"/>
      <c r="O7" s="141">
        <v>1</v>
      </c>
    </row>
    <row r="8" spans="1:104">
      <c r="A8" s="170"/>
      <c r="B8" s="143"/>
      <c r="C8" s="178" t="s">
        <v>177</v>
      </c>
      <c r="D8" s="180"/>
      <c r="E8" s="180"/>
      <c r="F8" s="177"/>
      <c r="G8" s="147"/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>
      <c r="A9" s="169">
        <v>1</v>
      </c>
      <c r="B9" s="171" t="s">
        <v>208</v>
      </c>
      <c r="C9" s="181" t="s">
        <v>186</v>
      </c>
      <c r="D9" s="180" t="s">
        <v>136</v>
      </c>
      <c r="E9" s="180">
        <v>480</v>
      </c>
      <c r="F9" s="172"/>
      <c r="G9" s="168">
        <f t="shared" ref="G9:G47" si="0"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>
      <c r="A10" s="169">
        <v>2</v>
      </c>
      <c r="B10" s="171" t="s">
        <v>175</v>
      </c>
      <c r="C10" s="178" t="s">
        <v>172</v>
      </c>
      <c r="D10" s="180" t="s">
        <v>141</v>
      </c>
      <c r="E10" s="180">
        <v>2</v>
      </c>
      <c r="F10" s="172"/>
      <c r="G10" s="168">
        <f t="shared" si="0"/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>
      <c r="A11" s="169">
        <v>3</v>
      </c>
      <c r="B11" s="171" t="s">
        <v>170</v>
      </c>
      <c r="C11" s="178" t="s">
        <v>187</v>
      </c>
      <c r="D11" s="180" t="s">
        <v>141</v>
      </c>
      <c r="E11" s="180">
        <v>14</v>
      </c>
      <c r="F11" s="176"/>
      <c r="G11" s="168">
        <f t="shared" si="0"/>
        <v>0</v>
      </c>
      <c r="H11" s="140"/>
      <c r="I11" s="140"/>
      <c r="O11" s="141">
        <v>1</v>
      </c>
    </row>
    <row r="12" spans="1:104">
      <c r="A12" s="169">
        <v>4</v>
      </c>
      <c r="B12" s="171" t="s">
        <v>169</v>
      </c>
      <c r="C12" s="182" t="s">
        <v>188</v>
      </c>
      <c r="D12" s="180" t="s">
        <v>141</v>
      </c>
      <c r="E12" s="180">
        <v>14</v>
      </c>
      <c r="F12" s="172"/>
      <c r="G12" s="168">
        <f t="shared" si="0"/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8" si="1">IF(AZ12=1,G12,0)</f>
        <v>0</v>
      </c>
      <c r="BB12" s="114">
        <f t="shared" ref="BB12:BB18" si="2">IF(AZ12=2,G12,0)</f>
        <v>0</v>
      </c>
      <c r="BC12" s="114">
        <f t="shared" ref="BC12:BC18" si="3">IF(AZ12=3,G12,0)</f>
        <v>0</v>
      </c>
      <c r="BD12" s="114">
        <f t="shared" ref="BD12:BD18" si="4">IF(AZ12=4,G12,0)</f>
        <v>0</v>
      </c>
      <c r="BE12" s="114">
        <f t="shared" ref="BE12:BE18" si="5">IF(AZ12=5,G12,0)</f>
        <v>0</v>
      </c>
      <c r="CZ12" s="114">
        <v>0</v>
      </c>
    </row>
    <row r="13" spans="1:104">
      <c r="A13" s="169">
        <v>5</v>
      </c>
      <c r="B13" s="171" t="s">
        <v>168</v>
      </c>
      <c r="C13" s="182" t="s">
        <v>166</v>
      </c>
      <c r="D13" s="180" t="s">
        <v>141</v>
      </c>
      <c r="E13" s="180">
        <v>14</v>
      </c>
      <c r="F13" s="172"/>
      <c r="G13" s="168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>
      <c r="A14" s="169">
        <v>6</v>
      </c>
      <c r="B14" s="171" t="s">
        <v>167</v>
      </c>
      <c r="C14" s="182" t="s">
        <v>165</v>
      </c>
      <c r="D14" s="180" t="s">
        <v>141</v>
      </c>
      <c r="E14" s="180">
        <v>2</v>
      </c>
      <c r="F14" s="172"/>
      <c r="G14" s="168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>
      <c r="A15" s="169">
        <v>7</v>
      </c>
      <c r="B15" s="171" t="s">
        <v>164</v>
      </c>
      <c r="C15" s="182" t="s">
        <v>189</v>
      </c>
      <c r="D15" s="180" t="s">
        <v>141</v>
      </c>
      <c r="E15" s="180">
        <v>14</v>
      </c>
      <c r="F15" s="172"/>
      <c r="G15" s="168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>
      <c r="A16" s="169">
        <v>8</v>
      </c>
      <c r="B16" s="171" t="s">
        <v>211</v>
      </c>
      <c r="C16" s="178" t="s">
        <v>144</v>
      </c>
      <c r="D16" s="180" t="s">
        <v>141</v>
      </c>
      <c r="E16" s="180">
        <v>8</v>
      </c>
      <c r="F16" s="172"/>
      <c r="G16" s="168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>
      <c r="A17" s="169">
        <v>9</v>
      </c>
      <c r="B17" s="171" t="s">
        <v>162</v>
      </c>
      <c r="C17" s="178" t="s">
        <v>142</v>
      </c>
      <c r="D17" s="180" t="s">
        <v>141</v>
      </c>
      <c r="E17" s="180">
        <v>3</v>
      </c>
      <c r="F17" s="172"/>
      <c r="G17" s="168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>
      <c r="A18" s="169">
        <v>10</v>
      </c>
      <c r="B18" s="171" t="s">
        <v>161</v>
      </c>
      <c r="C18" s="178" t="s">
        <v>143</v>
      </c>
      <c r="D18" s="180" t="s">
        <v>141</v>
      </c>
      <c r="E18" s="180">
        <v>8</v>
      </c>
      <c r="F18" s="172"/>
      <c r="G18" s="168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>
      <c r="A19" s="169">
        <v>11</v>
      </c>
      <c r="B19" s="171" t="s">
        <v>160</v>
      </c>
      <c r="C19" s="178" t="s">
        <v>142</v>
      </c>
      <c r="D19" s="180" t="s">
        <v>141</v>
      </c>
      <c r="E19" s="180">
        <v>3</v>
      </c>
      <c r="F19" s="172"/>
      <c r="G19" s="168">
        <f t="shared" si="0"/>
        <v>0</v>
      </c>
      <c r="O19" s="141">
        <v>4</v>
      </c>
      <c r="BA19" s="153">
        <f>SUM(BA11:BA18)</f>
        <v>0</v>
      </c>
      <c r="BB19" s="153">
        <f>SUM(BB11:BB18)</f>
        <v>0</v>
      </c>
      <c r="BC19" s="153">
        <f>SUM(BC11:BC18)</f>
        <v>0</v>
      </c>
      <c r="BD19" s="153">
        <f>SUM(BD11:BD18)</f>
        <v>0</v>
      </c>
      <c r="BE19" s="153">
        <f>SUM(BE11:BE18)</f>
        <v>0</v>
      </c>
    </row>
    <row r="20" spans="1:104">
      <c r="A20" s="169">
        <v>12</v>
      </c>
      <c r="B20" s="171" t="s">
        <v>159</v>
      </c>
      <c r="C20" s="178" t="s">
        <v>140</v>
      </c>
      <c r="D20" s="180" t="s">
        <v>103</v>
      </c>
      <c r="E20" s="180">
        <v>11</v>
      </c>
      <c r="F20" s="176"/>
      <c r="G20" s="168">
        <f t="shared" si="0"/>
        <v>0</v>
      </c>
      <c r="H20" s="140"/>
      <c r="I20" s="140"/>
      <c r="O20" s="141">
        <v>1</v>
      </c>
    </row>
    <row r="21" spans="1:104">
      <c r="A21" s="169"/>
      <c r="B21" s="171"/>
      <c r="C21" s="178" t="s">
        <v>190</v>
      </c>
      <c r="D21" s="179"/>
      <c r="E21" s="180"/>
      <c r="F21" s="172"/>
      <c r="G21" s="168">
        <f t="shared" si="0"/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>
      <c r="A22" s="169"/>
      <c r="B22" s="171"/>
      <c r="C22" s="178" t="s">
        <v>191</v>
      </c>
      <c r="D22" s="179"/>
      <c r="E22" s="180"/>
      <c r="F22" s="172"/>
      <c r="G22" s="168">
        <f t="shared" si="0"/>
        <v>0</v>
      </c>
      <c r="O22" s="141">
        <v>4</v>
      </c>
      <c r="BA22" s="153">
        <f>SUM(BA20:BA21)</f>
        <v>0</v>
      </c>
      <c r="BB22" s="153">
        <f>SUM(BB20:BB21)</f>
        <v>0</v>
      </c>
      <c r="BC22" s="153">
        <f>SUM(BC20:BC21)</f>
        <v>0</v>
      </c>
      <c r="BD22" s="153">
        <f>SUM(BD20:BD21)</f>
        <v>0</v>
      </c>
      <c r="BE22" s="153">
        <f>SUM(BE20:BE21)</f>
        <v>0</v>
      </c>
    </row>
    <row r="23" spans="1:104">
      <c r="A23" s="169">
        <v>13</v>
      </c>
      <c r="B23" s="171" t="s">
        <v>212</v>
      </c>
      <c r="C23" s="178" t="s">
        <v>192</v>
      </c>
      <c r="D23" s="179" t="s">
        <v>103</v>
      </c>
      <c r="E23" s="180">
        <v>2</v>
      </c>
      <c r="F23" s="172"/>
      <c r="G23" s="168">
        <f t="shared" si="0"/>
        <v>0</v>
      </c>
      <c r="H23" s="140"/>
      <c r="I23" s="140"/>
      <c r="O23" s="141">
        <v>1</v>
      </c>
    </row>
    <row r="24" spans="1:104">
      <c r="A24" s="169"/>
      <c r="B24" s="171"/>
      <c r="C24" s="178" t="s">
        <v>190</v>
      </c>
      <c r="D24" s="179"/>
      <c r="E24" s="180"/>
      <c r="F24" s="172"/>
      <c r="G24" s="168">
        <f t="shared" si="0"/>
        <v>0</v>
      </c>
      <c r="O24" s="141">
        <v>2</v>
      </c>
      <c r="AA24" s="114">
        <v>12</v>
      </c>
      <c r="AB24" s="114">
        <v>0</v>
      </c>
      <c r="AC24" s="114">
        <v>11</v>
      </c>
      <c r="AZ24" s="114">
        <v>2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0</v>
      </c>
    </row>
    <row r="25" spans="1:104">
      <c r="A25" s="169"/>
      <c r="B25" s="171"/>
      <c r="C25" s="178" t="s">
        <v>193</v>
      </c>
      <c r="D25" s="179"/>
      <c r="E25" s="180"/>
      <c r="F25" s="172"/>
      <c r="G25" s="168">
        <f t="shared" si="0"/>
        <v>0</v>
      </c>
      <c r="O25" s="141">
        <v>2</v>
      </c>
      <c r="AA25" s="114">
        <v>12</v>
      </c>
      <c r="AB25" s="114">
        <v>0</v>
      </c>
      <c r="AC25" s="114">
        <v>12</v>
      </c>
      <c r="AZ25" s="114">
        <v>2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>
      <c r="A26" s="169">
        <v>14</v>
      </c>
      <c r="B26" s="171" t="s">
        <v>213</v>
      </c>
      <c r="C26" s="178" t="s">
        <v>194</v>
      </c>
      <c r="D26" s="179" t="s">
        <v>103</v>
      </c>
      <c r="E26" s="180">
        <v>8</v>
      </c>
      <c r="F26" s="172"/>
      <c r="G26" s="168">
        <f t="shared" si="0"/>
        <v>0</v>
      </c>
      <c r="O26" s="141">
        <v>2</v>
      </c>
      <c r="AA26" s="114">
        <v>12</v>
      </c>
      <c r="AB26" s="114">
        <v>0</v>
      </c>
      <c r="AC26" s="114">
        <v>13</v>
      </c>
      <c r="AZ26" s="114">
        <v>2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0</v>
      </c>
    </row>
    <row r="27" spans="1:104">
      <c r="A27" s="169"/>
      <c r="B27" s="171"/>
      <c r="C27" s="178" t="s">
        <v>190</v>
      </c>
      <c r="D27" s="179"/>
      <c r="E27" s="180"/>
      <c r="F27" s="172"/>
      <c r="G27" s="168">
        <f t="shared" si="0"/>
        <v>0</v>
      </c>
      <c r="O27" s="141">
        <v>4</v>
      </c>
      <c r="BA27" s="153">
        <f>SUM(BA23:BA26)</f>
        <v>0</v>
      </c>
      <c r="BB27" s="153">
        <f>SUM(BB23:BB26)</f>
        <v>0</v>
      </c>
      <c r="BC27" s="153">
        <f>SUM(BC23:BC26)</f>
        <v>0</v>
      </c>
      <c r="BD27" s="153">
        <f>SUM(BD23:BD26)</f>
        <v>0</v>
      </c>
      <c r="BE27" s="153">
        <f>SUM(BE23:BE26)</f>
        <v>0</v>
      </c>
    </row>
    <row r="28" spans="1:104">
      <c r="A28" s="169"/>
      <c r="B28" s="171"/>
      <c r="C28" s="178" t="s">
        <v>195</v>
      </c>
      <c r="D28" s="179"/>
      <c r="E28" s="180"/>
      <c r="F28" s="172"/>
      <c r="G28" s="168">
        <f t="shared" si="0"/>
        <v>0</v>
      </c>
      <c r="H28" s="140"/>
      <c r="I28" s="140"/>
      <c r="O28" s="141">
        <v>1</v>
      </c>
    </row>
    <row r="29" spans="1:104">
      <c r="A29" s="169">
        <v>15</v>
      </c>
      <c r="B29" s="171" t="s">
        <v>214</v>
      </c>
      <c r="C29" s="178" t="s">
        <v>194</v>
      </c>
      <c r="D29" s="179" t="s">
        <v>103</v>
      </c>
      <c r="E29" s="180">
        <v>4</v>
      </c>
      <c r="F29" s="172"/>
      <c r="G29" s="168">
        <f t="shared" si="0"/>
        <v>0</v>
      </c>
      <c r="O29" s="141">
        <v>2</v>
      </c>
      <c r="AA29" s="114">
        <v>12</v>
      </c>
      <c r="AB29" s="114">
        <v>0</v>
      </c>
      <c r="AC29" s="114">
        <v>14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1.47E-3</v>
      </c>
    </row>
    <row r="30" spans="1:104">
      <c r="A30" s="169"/>
      <c r="B30" s="171"/>
      <c r="C30" s="178" t="s">
        <v>196</v>
      </c>
      <c r="D30" s="179"/>
      <c r="E30" s="180"/>
      <c r="F30" s="172"/>
      <c r="G30" s="168">
        <f t="shared" si="0"/>
        <v>0</v>
      </c>
      <c r="O30" s="141">
        <v>2</v>
      </c>
      <c r="AA30" s="114">
        <v>12</v>
      </c>
      <c r="AB30" s="114">
        <v>0</v>
      </c>
      <c r="AC30" s="114">
        <v>15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</v>
      </c>
    </row>
    <row r="31" spans="1:104">
      <c r="A31" s="169">
        <v>16</v>
      </c>
      <c r="B31" s="171" t="s">
        <v>215</v>
      </c>
      <c r="C31" s="178" t="s">
        <v>197</v>
      </c>
      <c r="D31" s="179" t="s">
        <v>103</v>
      </c>
      <c r="E31" s="180">
        <v>3</v>
      </c>
      <c r="F31" s="172"/>
      <c r="G31" s="168">
        <f t="shared" si="0"/>
        <v>0</v>
      </c>
      <c r="O31" s="141">
        <v>4</v>
      </c>
      <c r="BA31" s="153">
        <f>SUM(BA28:BA30)</f>
        <v>0</v>
      </c>
      <c r="BB31" s="153">
        <f>SUM(BB28:BB30)</f>
        <v>0</v>
      </c>
      <c r="BC31" s="153">
        <f>SUM(BC28:BC30)</f>
        <v>0</v>
      </c>
      <c r="BD31" s="153">
        <f>SUM(BD28:BD30)</f>
        <v>0</v>
      </c>
      <c r="BE31" s="153">
        <f>SUM(BE28:BE30)</f>
        <v>0</v>
      </c>
    </row>
    <row r="32" spans="1:104">
      <c r="A32" s="192"/>
      <c r="B32" s="189"/>
      <c r="C32" s="178" t="s">
        <v>139</v>
      </c>
      <c r="D32" s="179"/>
      <c r="E32" s="180"/>
      <c r="F32" s="172"/>
      <c r="G32" s="168">
        <f t="shared" si="0"/>
        <v>0</v>
      </c>
      <c r="H32" s="140"/>
      <c r="I32" s="140"/>
      <c r="O32" s="141">
        <v>1</v>
      </c>
    </row>
    <row r="33" spans="1:7">
      <c r="A33" s="193">
        <v>17</v>
      </c>
      <c r="B33" s="190">
        <v>735101</v>
      </c>
      <c r="C33" s="182" t="s">
        <v>198</v>
      </c>
      <c r="D33" s="180" t="s">
        <v>103</v>
      </c>
      <c r="E33" s="180">
        <v>1</v>
      </c>
      <c r="F33" s="185"/>
      <c r="G33" s="168">
        <f t="shared" si="0"/>
        <v>0</v>
      </c>
    </row>
    <row r="34" spans="1:7">
      <c r="A34" s="193">
        <v>18</v>
      </c>
      <c r="B34" s="190">
        <v>735102</v>
      </c>
      <c r="C34" s="184" t="s">
        <v>199</v>
      </c>
      <c r="D34" s="180" t="s">
        <v>103</v>
      </c>
      <c r="E34" s="180">
        <v>1</v>
      </c>
      <c r="F34" s="185"/>
      <c r="G34" s="168">
        <f t="shared" si="0"/>
        <v>0</v>
      </c>
    </row>
    <row r="35" spans="1:7">
      <c r="A35" s="193">
        <v>19</v>
      </c>
      <c r="B35" s="190">
        <v>735103</v>
      </c>
      <c r="C35" s="184" t="s">
        <v>200</v>
      </c>
      <c r="D35" s="180" t="s">
        <v>103</v>
      </c>
      <c r="E35" s="180">
        <v>2</v>
      </c>
      <c r="F35" s="185"/>
      <c r="G35" s="168">
        <f t="shared" si="0"/>
        <v>0</v>
      </c>
    </row>
    <row r="36" spans="1:7">
      <c r="A36" s="193">
        <v>20</v>
      </c>
      <c r="B36" s="190">
        <v>735104</v>
      </c>
      <c r="C36" s="184" t="s">
        <v>201</v>
      </c>
      <c r="D36" s="180" t="s">
        <v>103</v>
      </c>
      <c r="E36" s="180">
        <v>1</v>
      </c>
      <c r="F36" s="185"/>
      <c r="G36" s="168">
        <f t="shared" si="0"/>
        <v>0</v>
      </c>
    </row>
    <row r="37" spans="1:7">
      <c r="A37" s="193">
        <v>21</v>
      </c>
      <c r="B37" s="190">
        <v>735105</v>
      </c>
      <c r="C37" s="184" t="s">
        <v>202</v>
      </c>
      <c r="D37" s="180" t="s">
        <v>103</v>
      </c>
      <c r="E37" s="180">
        <v>1</v>
      </c>
      <c r="F37" s="185"/>
      <c r="G37" s="168">
        <f t="shared" si="0"/>
        <v>0</v>
      </c>
    </row>
    <row r="38" spans="1:7">
      <c r="A38" s="193">
        <v>22</v>
      </c>
      <c r="B38" s="190">
        <v>735106</v>
      </c>
      <c r="C38" s="184" t="s">
        <v>203</v>
      </c>
      <c r="D38" s="180" t="s">
        <v>103</v>
      </c>
      <c r="E38" s="180">
        <v>1</v>
      </c>
      <c r="F38" s="185"/>
      <c r="G38" s="168">
        <f t="shared" si="0"/>
        <v>0</v>
      </c>
    </row>
    <row r="39" spans="1:7">
      <c r="A39" s="193">
        <v>23</v>
      </c>
      <c r="B39" s="190">
        <v>735107</v>
      </c>
      <c r="C39" s="184" t="s">
        <v>204</v>
      </c>
      <c r="D39" s="180" t="s">
        <v>103</v>
      </c>
      <c r="E39" s="180">
        <v>1</v>
      </c>
      <c r="F39" s="185"/>
      <c r="G39" s="168">
        <f t="shared" si="0"/>
        <v>0</v>
      </c>
    </row>
    <row r="40" spans="1:7">
      <c r="A40" s="193">
        <v>24</v>
      </c>
      <c r="B40" s="190">
        <v>735108</v>
      </c>
      <c r="C40" s="184" t="s">
        <v>205</v>
      </c>
      <c r="D40" s="180" t="s">
        <v>103</v>
      </c>
      <c r="E40" s="180">
        <v>2</v>
      </c>
      <c r="F40" s="185"/>
      <c r="G40" s="168">
        <f t="shared" si="0"/>
        <v>0</v>
      </c>
    </row>
    <row r="41" spans="1:7">
      <c r="A41" s="193"/>
      <c r="B41" s="191"/>
      <c r="C41" s="182" t="s">
        <v>138</v>
      </c>
      <c r="D41" s="180"/>
      <c r="E41" s="180"/>
      <c r="F41" s="185"/>
      <c r="G41" s="168">
        <f t="shared" si="0"/>
        <v>0</v>
      </c>
    </row>
    <row r="42" spans="1:7">
      <c r="A42" s="193">
        <v>25</v>
      </c>
      <c r="B42" s="190">
        <v>735109</v>
      </c>
      <c r="C42" s="182" t="s">
        <v>206</v>
      </c>
      <c r="D42" s="180" t="s">
        <v>103</v>
      </c>
      <c r="E42" s="180">
        <v>1</v>
      </c>
      <c r="F42" s="185"/>
      <c r="G42" s="168">
        <f t="shared" si="0"/>
        <v>0</v>
      </c>
    </row>
    <row r="43" spans="1:7">
      <c r="A43" s="193">
        <v>26</v>
      </c>
      <c r="B43" s="190">
        <v>783101</v>
      </c>
      <c r="C43" s="182" t="s">
        <v>137</v>
      </c>
      <c r="D43" s="180" t="s">
        <v>136</v>
      </c>
      <c r="E43" s="180">
        <v>480</v>
      </c>
      <c r="F43" s="185"/>
      <c r="G43" s="168">
        <f t="shared" si="0"/>
        <v>0</v>
      </c>
    </row>
    <row r="44" spans="1:7">
      <c r="A44" s="193">
        <v>27</v>
      </c>
      <c r="B44" s="190">
        <v>713441</v>
      </c>
      <c r="C44" s="182" t="s">
        <v>207</v>
      </c>
      <c r="D44" s="180" t="s">
        <v>136</v>
      </c>
      <c r="E44" s="180">
        <v>320</v>
      </c>
      <c r="F44" s="185"/>
      <c r="G44" s="168">
        <f t="shared" si="0"/>
        <v>0</v>
      </c>
    </row>
    <row r="45" spans="1:7">
      <c r="A45" s="193">
        <v>28</v>
      </c>
      <c r="B45" s="190">
        <v>733103</v>
      </c>
      <c r="C45" s="182" t="s">
        <v>135</v>
      </c>
      <c r="D45" s="183" t="s">
        <v>103</v>
      </c>
      <c r="E45" s="180">
        <v>1</v>
      </c>
      <c r="F45" s="185"/>
      <c r="G45" s="168">
        <f t="shared" si="0"/>
        <v>0</v>
      </c>
    </row>
    <row r="46" spans="1:7">
      <c r="A46" s="193">
        <v>29</v>
      </c>
      <c r="B46" s="190">
        <v>733104</v>
      </c>
      <c r="C46" s="182" t="s">
        <v>134</v>
      </c>
      <c r="D46" s="180" t="s">
        <v>103</v>
      </c>
      <c r="E46" s="180">
        <v>1</v>
      </c>
      <c r="F46" s="185"/>
      <c r="G46" s="168">
        <f t="shared" si="0"/>
        <v>0</v>
      </c>
    </row>
    <row r="47" spans="1:7">
      <c r="A47" s="193">
        <v>30</v>
      </c>
      <c r="B47" s="190">
        <v>727101</v>
      </c>
      <c r="C47" s="182" t="s">
        <v>133</v>
      </c>
      <c r="D47" s="180" t="s">
        <v>103</v>
      </c>
      <c r="E47" s="180">
        <v>1</v>
      </c>
      <c r="F47" s="185"/>
      <c r="G47" s="168">
        <f t="shared" si="0"/>
        <v>0</v>
      </c>
    </row>
    <row r="48" spans="1:7" s="188" customFormat="1">
      <c r="A48" s="186"/>
      <c r="B48" s="186" t="s">
        <v>209</v>
      </c>
      <c r="C48" s="186" t="s">
        <v>210</v>
      </c>
      <c r="D48" s="186"/>
      <c r="E48" s="186"/>
      <c r="F48" s="187"/>
      <c r="G48" s="187">
        <f>SUM(G9:G47)</f>
        <v>0</v>
      </c>
    </row>
    <row r="49" spans="1:7">
      <c r="E49" s="114"/>
    </row>
    <row r="50" spans="1:7">
      <c r="E50" s="114"/>
    </row>
    <row r="51" spans="1:7">
      <c r="E51" s="114"/>
    </row>
    <row r="52" spans="1:7">
      <c r="E52" s="114"/>
    </row>
    <row r="53" spans="1:7">
      <c r="E53" s="114"/>
    </row>
    <row r="54" spans="1:7">
      <c r="E54" s="114"/>
    </row>
    <row r="55" spans="1:7">
      <c r="A55" s="154"/>
      <c r="B55" s="154"/>
      <c r="C55" s="154"/>
      <c r="D55" s="154"/>
      <c r="E55" s="154"/>
      <c r="F55" s="154"/>
      <c r="G55" s="154"/>
    </row>
    <row r="56" spans="1:7">
      <c r="A56" s="154"/>
      <c r="B56" s="154"/>
      <c r="C56" s="154"/>
      <c r="D56" s="154"/>
      <c r="E56" s="154"/>
      <c r="F56" s="154"/>
      <c r="G56" s="154"/>
    </row>
    <row r="57" spans="1:7">
      <c r="A57" s="154"/>
      <c r="B57" s="154"/>
      <c r="C57" s="154"/>
      <c r="D57" s="154"/>
      <c r="E57" s="154"/>
      <c r="F57" s="154"/>
      <c r="G57" s="154"/>
    </row>
    <row r="58" spans="1:7">
      <c r="A58" s="154"/>
      <c r="B58" s="154"/>
      <c r="C58" s="154"/>
      <c r="D58" s="154"/>
      <c r="E58" s="154"/>
      <c r="F58" s="154"/>
      <c r="G58" s="154"/>
    </row>
    <row r="59" spans="1:7">
      <c r="E59" s="114"/>
    </row>
    <row r="60" spans="1:7">
      <c r="E60" s="114"/>
    </row>
    <row r="61" spans="1:7">
      <c r="E61" s="114"/>
    </row>
    <row r="62" spans="1:7">
      <c r="E62" s="114"/>
    </row>
    <row r="63" spans="1:7">
      <c r="E63" s="114"/>
    </row>
    <row r="64" spans="1:7">
      <c r="E64" s="114"/>
    </row>
    <row r="65" spans="5:5">
      <c r="E65" s="114"/>
    </row>
    <row r="66" spans="5:5">
      <c r="E66" s="114"/>
    </row>
    <row r="67" spans="5:5">
      <c r="E67" s="114"/>
    </row>
    <row r="68" spans="5:5">
      <c r="E68" s="114"/>
    </row>
    <row r="69" spans="5:5">
      <c r="E69" s="114"/>
    </row>
    <row r="70" spans="5:5">
      <c r="E70" s="114"/>
    </row>
    <row r="71" spans="5:5">
      <c r="E71" s="114"/>
    </row>
    <row r="72" spans="5:5">
      <c r="E72" s="114"/>
    </row>
    <row r="73" spans="5:5">
      <c r="E73" s="114"/>
    </row>
    <row r="74" spans="5:5">
      <c r="E74" s="114"/>
    </row>
    <row r="75" spans="5:5">
      <c r="E75" s="114"/>
    </row>
    <row r="76" spans="5:5">
      <c r="E76" s="114"/>
    </row>
    <row r="77" spans="5:5">
      <c r="E77" s="114"/>
    </row>
    <row r="78" spans="5:5">
      <c r="E78" s="114"/>
    </row>
    <row r="79" spans="5:5">
      <c r="E79" s="114"/>
    </row>
    <row r="80" spans="5:5">
      <c r="E80" s="114"/>
    </row>
    <row r="81" spans="1:7">
      <c r="E81" s="114"/>
    </row>
    <row r="82" spans="1:7">
      <c r="E82" s="114"/>
    </row>
    <row r="83" spans="1:7">
      <c r="E83" s="114"/>
    </row>
    <row r="84" spans="1:7">
      <c r="E84" s="114"/>
    </row>
    <row r="85" spans="1:7">
      <c r="E85" s="114"/>
    </row>
    <row r="86" spans="1:7">
      <c r="E86" s="114"/>
    </row>
    <row r="87" spans="1:7">
      <c r="E87" s="114"/>
    </row>
    <row r="88" spans="1:7">
      <c r="E88" s="114"/>
    </row>
    <row r="89" spans="1:7">
      <c r="E89" s="114"/>
    </row>
    <row r="90" spans="1:7">
      <c r="A90" s="155"/>
      <c r="B90" s="155"/>
    </row>
    <row r="91" spans="1:7">
      <c r="A91" s="154"/>
      <c r="B91" s="154"/>
      <c r="C91" s="157"/>
      <c r="D91" s="157"/>
      <c r="E91" s="158"/>
      <c r="F91" s="157"/>
      <c r="G91" s="159"/>
    </row>
    <row r="92" spans="1:7">
      <c r="A92" s="160"/>
      <c r="B92" s="160"/>
      <c r="C92" s="154"/>
      <c r="D92" s="154"/>
      <c r="E92" s="161"/>
      <c r="F92" s="154"/>
      <c r="G92" s="154"/>
    </row>
    <row r="93" spans="1:7">
      <c r="A93" s="154"/>
      <c r="B93" s="154"/>
      <c r="C93" s="154"/>
      <c r="D93" s="154"/>
      <c r="E93" s="161"/>
      <c r="F93" s="154"/>
      <c r="G93" s="154"/>
    </row>
    <row r="94" spans="1:7">
      <c r="A94" s="154"/>
      <c r="B94" s="154"/>
      <c r="C94" s="154"/>
      <c r="D94" s="154"/>
      <c r="E94" s="161"/>
      <c r="F94" s="154"/>
      <c r="G94" s="154"/>
    </row>
    <row r="95" spans="1:7">
      <c r="A95" s="154"/>
      <c r="B95" s="154"/>
      <c r="C95" s="154"/>
      <c r="D95" s="154"/>
      <c r="E95" s="161"/>
      <c r="F95" s="154"/>
      <c r="G95" s="154"/>
    </row>
    <row r="96" spans="1:7">
      <c r="A96" s="154"/>
      <c r="B96" s="154"/>
      <c r="C96" s="154"/>
      <c r="D96" s="154"/>
      <c r="E96" s="161"/>
      <c r="F96" s="154"/>
      <c r="G96" s="154"/>
    </row>
    <row r="97" spans="1:7">
      <c r="A97" s="154"/>
      <c r="B97" s="154"/>
      <c r="C97" s="154"/>
      <c r="D97" s="154"/>
      <c r="E97" s="161"/>
      <c r="F97" s="154"/>
      <c r="G97" s="154"/>
    </row>
    <row r="98" spans="1:7">
      <c r="A98" s="154"/>
      <c r="B98" s="154"/>
      <c r="C98" s="154"/>
      <c r="D98" s="154"/>
      <c r="E98" s="161"/>
      <c r="F98" s="154"/>
      <c r="G98" s="154"/>
    </row>
    <row r="99" spans="1:7">
      <c r="A99" s="154"/>
      <c r="B99" s="154"/>
      <c r="C99" s="154"/>
      <c r="D99" s="154"/>
      <c r="E99" s="161"/>
      <c r="F99" s="154"/>
      <c r="G99" s="154"/>
    </row>
    <row r="100" spans="1:7">
      <c r="A100" s="154"/>
      <c r="B100" s="154"/>
      <c r="C100" s="154"/>
      <c r="D100" s="154"/>
      <c r="E100" s="161"/>
      <c r="F100" s="154"/>
      <c r="G100" s="154"/>
    </row>
    <row r="101" spans="1:7">
      <c r="A101" s="154"/>
      <c r="B101" s="154"/>
      <c r="C101" s="154"/>
      <c r="D101" s="154"/>
      <c r="E101" s="161"/>
      <c r="F101" s="154"/>
      <c r="G101" s="154"/>
    </row>
    <row r="102" spans="1:7">
      <c r="A102" s="154"/>
      <c r="B102" s="154"/>
      <c r="C102" s="154"/>
      <c r="D102" s="154"/>
      <c r="E102" s="161"/>
      <c r="F102" s="154"/>
      <c r="G102" s="154"/>
    </row>
    <row r="103" spans="1:7">
      <c r="A103" s="154"/>
      <c r="B103" s="154"/>
      <c r="C103" s="154"/>
      <c r="D103" s="154"/>
      <c r="E103" s="161"/>
      <c r="F103" s="154"/>
      <c r="G103" s="154"/>
    </row>
    <row r="104" spans="1:7">
      <c r="A104" s="154"/>
      <c r="B104" s="154"/>
      <c r="C104" s="154"/>
      <c r="D104" s="154"/>
      <c r="E104" s="161"/>
      <c r="F104" s="154"/>
      <c r="G104" s="154"/>
    </row>
  </sheetData>
  <mergeCells count="4">
    <mergeCell ref="A1:G1"/>
    <mergeCell ref="A3:B3"/>
    <mergeCell ref="A4:B4"/>
    <mergeCell ref="E4:G4"/>
  </mergeCells>
  <phoneticPr fontId="22" type="noConversion"/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4294967293" r:id="rId1"/>
  <headerFooter alignWithMargins="0">
    <oddFooter>Stránka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CZ126"/>
  <sheetViews>
    <sheetView showGridLines="0" showZeros="0" view="pageBreakPreview" zoomScaleSheetLayoutView="100" workbookViewId="0">
      <selection activeCell="F9" sqref="F9:F63"/>
    </sheetView>
  </sheetViews>
  <sheetFormatPr defaultRowHeight="12.75"/>
  <cols>
    <col min="1" max="1" width="3.85546875" style="114" customWidth="1"/>
    <col min="2" max="2" width="9.85546875" style="114" customWidth="1"/>
    <col min="3" max="3" width="48.285156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0.85546875" style="114" customWidth="1"/>
    <col min="8" max="16384" width="9.140625" style="114"/>
  </cols>
  <sheetData>
    <row r="1" spans="1:104" ht="15.75">
      <c r="A1" s="291" t="s">
        <v>57</v>
      </c>
      <c r="B1" s="291"/>
      <c r="C1" s="291"/>
      <c r="D1" s="291"/>
      <c r="E1" s="291"/>
      <c r="F1" s="291"/>
      <c r="G1" s="291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92" t="s">
        <v>5</v>
      </c>
      <c r="B3" s="293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>
      <c r="A4" s="294" t="s">
        <v>1</v>
      </c>
      <c r="B4" s="295"/>
      <c r="C4" s="124" t="s">
        <v>129</v>
      </c>
      <c r="D4" s="125"/>
      <c r="E4" s="296"/>
      <c r="F4" s="296"/>
      <c r="G4" s="297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100</v>
      </c>
      <c r="C7" s="202" t="s">
        <v>101</v>
      </c>
      <c r="D7" s="137"/>
      <c r="E7" s="138"/>
      <c r="F7" s="138"/>
      <c r="G7" s="139"/>
      <c r="H7" s="140"/>
      <c r="I7" s="140"/>
      <c r="O7" s="141">
        <v>1</v>
      </c>
    </row>
    <row r="8" spans="1:104">
      <c r="A8" s="134"/>
      <c r="B8" s="135"/>
      <c r="C8" s="178" t="s">
        <v>185</v>
      </c>
      <c r="D8" s="195"/>
      <c r="E8" s="195"/>
      <c r="F8" s="194"/>
      <c r="G8" s="139"/>
      <c r="H8" s="140"/>
      <c r="I8" s="140"/>
      <c r="O8" s="141"/>
    </row>
    <row r="9" spans="1:104">
      <c r="A9" s="134"/>
      <c r="B9" s="171" t="s">
        <v>184</v>
      </c>
      <c r="C9" s="181" t="s">
        <v>183</v>
      </c>
      <c r="D9" s="180" t="s">
        <v>103</v>
      </c>
      <c r="E9" s="180">
        <v>1</v>
      </c>
      <c r="F9" s="204"/>
      <c r="G9" s="205">
        <f>E9*F9</f>
        <v>0</v>
      </c>
      <c r="H9" s="140"/>
      <c r="I9" s="140"/>
      <c r="O9" s="141"/>
    </row>
    <row r="10" spans="1:104">
      <c r="A10" s="170"/>
      <c r="B10" s="143"/>
      <c r="C10" s="178" t="s">
        <v>216</v>
      </c>
      <c r="D10" s="180"/>
      <c r="E10" s="180"/>
      <c r="F10" s="177"/>
      <c r="G10" s="147"/>
      <c r="O10" s="141">
        <v>2</v>
      </c>
      <c r="AA10" s="114">
        <v>12</v>
      </c>
      <c r="AB10" s="114">
        <v>0</v>
      </c>
      <c r="AC10" s="114">
        <v>1</v>
      </c>
      <c r="AZ10" s="114">
        <v>1</v>
      </c>
      <c r="BA10" s="114">
        <f>IF(AZ10=1,G10,0)</f>
        <v>0</v>
      </c>
      <c r="BB10" s="114">
        <f>IF(AZ10=2,G10,0)</f>
        <v>0</v>
      </c>
      <c r="BC10" s="114">
        <f>IF(AZ10=3,G10,0)</f>
        <v>0</v>
      </c>
      <c r="BD10" s="114">
        <f>IF(AZ10=4,G10,0)</f>
        <v>0</v>
      </c>
      <c r="BE10" s="114">
        <f>IF(AZ10=5,G10,0)</f>
        <v>0</v>
      </c>
      <c r="CZ10" s="114">
        <v>3.1539999999999999E-2</v>
      </c>
    </row>
    <row r="11" spans="1:104">
      <c r="A11" s="169">
        <v>1</v>
      </c>
      <c r="B11" s="171" t="s">
        <v>182</v>
      </c>
      <c r="C11" s="181" t="s">
        <v>217</v>
      </c>
      <c r="D11" s="180" t="s">
        <v>103</v>
      </c>
      <c r="E11" s="180">
        <v>1</v>
      </c>
      <c r="F11" s="172"/>
      <c r="G11" s="168">
        <f t="shared" ref="G11:G62" si="0">E11*F11</f>
        <v>0</v>
      </c>
      <c r="O11" s="141">
        <v>2</v>
      </c>
      <c r="AA11" s="114">
        <v>12</v>
      </c>
      <c r="AB11" s="114">
        <v>0</v>
      </c>
      <c r="AC11" s="114">
        <v>2</v>
      </c>
      <c r="AZ11" s="114">
        <v>1</v>
      </c>
      <c r="BA11" s="114">
        <f>IF(AZ11=1,G11,0)</f>
        <v>0</v>
      </c>
      <c r="BB11" s="114">
        <f>IF(AZ11=2,G11,0)</f>
        <v>0</v>
      </c>
      <c r="BC11" s="114">
        <f>IF(AZ11=3,G11,0)</f>
        <v>0</v>
      </c>
      <c r="BD11" s="114">
        <f>IF(AZ11=4,G11,0)</f>
        <v>0</v>
      </c>
      <c r="BE11" s="114">
        <f>IF(AZ11=5,G11,0)</f>
        <v>0</v>
      </c>
      <c r="CZ11" s="114">
        <v>2.8459999999999999E-2</v>
      </c>
    </row>
    <row r="12" spans="1:104">
      <c r="A12" s="169">
        <v>2</v>
      </c>
      <c r="B12" s="174" t="s">
        <v>181</v>
      </c>
      <c r="C12" s="182" t="s">
        <v>218</v>
      </c>
      <c r="D12" s="180" t="s">
        <v>103</v>
      </c>
      <c r="E12" s="180">
        <v>1</v>
      </c>
      <c r="F12" s="172"/>
      <c r="G12" s="168">
        <f t="shared" si="0"/>
        <v>0</v>
      </c>
      <c r="O12" s="141">
        <v>4</v>
      </c>
      <c r="BA12" s="153">
        <f>SUM(BA7:BA11)</f>
        <v>0</v>
      </c>
      <c r="BB12" s="153">
        <f>SUM(BB7:BB11)</f>
        <v>0</v>
      </c>
      <c r="BC12" s="153">
        <f>SUM(BC7:BC11)</f>
        <v>0</v>
      </c>
      <c r="BD12" s="153">
        <f>SUM(BD7:BD11)</f>
        <v>0</v>
      </c>
      <c r="BE12" s="153">
        <f>SUM(BE7:BE11)</f>
        <v>0</v>
      </c>
    </row>
    <row r="13" spans="1:104">
      <c r="A13" s="169"/>
      <c r="B13" s="174" t="s">
        <v>180</v>
      </c>
      <c r="C13" s="182" t="s">
        <v>219</v>
      </c>
      <c r="D13" s="180" t="s">
        <v>103</v>
      </c>
      <c r="E13" s="180">
        <v>1</v>
      </c>
      <c r="F13" s="172"/>
      <c r="G13" s="168">
        <f t="shared" si="0"/>
        <v>0</v>
      </c>
      <c r="O13" s="141"/>
      <c r="BA13" s="153"/>
      <c r="BB13" s="153"/>
      <c r="BC13" s="153"/>
      <c r="BD13" s="153"/>
      <c r="BE13" s="153"/>
    </row>
    <row r="14" spans="1:104">
      <c r="A14" s="169">
        <v>3</v>
      </c>
      <c r="B14" s="171" t="s">
        <v>179</v>
      </c>
      <c r="C14" s="197" t="s">
        <v>220</v>
      </c>
      <c r="D14" s="180" t="s">
        <v>103</v>
      </c>
      <c r="E14" s="180">
        <v>1</v>
      </c>
      <c r="F14" s="176"/>
      <c r="G14" s="168">
        <f t="shared" si="0"/>
        <v>0</v>
      </c>
      <c r="H14" s="140"/>
      <c r="I14" s="140"/>
      <c r="O14" s="141">
        <v>1</v>
      </c>
    </row>
    <row r="15" spans="1:104">
      <c r="A15" s="169"/>
      <c r="B15" s="171" t="s">
        <v>245</v>
      </c>
      <c r="C15" s="197" t="s">
        <v>221</v>
      </c>
      <c r="D15" s="180" t="s">
        <v>103</v>
      </c>
      <c r="E15" s="180">
        <v>1</v>
      </c>
      <c r="F15" s="173"/>
      <c r="G15" s="168">
        <f t="shared" si="0"/>
        <v>0</v>
      </c>
      <c r="H15" s="140"/>
      <c r="I15" s="140"/>
      <c r="O15" s="141"/>
    </row>
    <row r="16" spans="1:104" ht="22.5">
      <c r="A16" s="169">
        <v>4</v>
      </c>
      <c r="B16" s="171" t="s">
        <v>246</v>
      </c>
      <c r="C16" s="197" t="s">
        <v>222</v>
      </c>
      <c r="D16" s="180" t="s">
        <v>103</v>
      </c>
      <c r="E16" s="180">
        <v>1</v>
      </c>
      <c r="F16" s="172"/>
      <c r="G16" s="168">
        <f t="shared" si="0"/>
        <v>0</v>
      </c>
      <c r="O16" s="141">
        <v>2</v>
      </c>
      <c r="AA16" s="114">
        <v>12</v>
      </c>
      <c r="AB16" s="114">
        <v>0</v>
      </c>
      <c r="AC16" s="114">
        <v>3</v>
      </c>
      <c r="AZ16" s="114">
        <v>1</v>
      </c>
      <c r="BA16" s="114">
        <f t="shared" ref="BA16:BA22" si="1">IF(AZ16=1,G16,0)</f>
        <v>0</v>
      </c>
      <c r="BB16" s="114">
        <f t="shared" ref="BB16:BB22" si="2">IF(AZ16=2,G16,0)</f>
        <v>0</v>
      </c>
      <c r="BC16" s="114">
        <f t="shared" ref="BC16:BC22" si="3">IF(AZ16=3,G16,0)</f>
        <v>0</v>
      </c>
      <c r="BD16" s="114">
        <f t="shared" ref="BD16:BD22" si="4">IF(AZ16=4,G16,0)</f>
        <v>0</v>
      </c>
      <c r="BE16" s="114">
        <f t="shared" ref="BE16:BE22" si="5">IF(AZ16=5,G16,0)</f>
        <v>0</v>
      </c>
      <c r="CZ16" s="114">
        <v>0</v>
      </c>
    </row>
    <row r="17" spans="1:104">
      <c r="A17" s="169"/>
      <c r="B17" s="175"/>
      <c r="C17" s="178" t="s">
        <v>177</v>
      </c>
      <c r="D17" s="180"/>
      <c r="E17" s="180"/>
      <c r="F17" s="172"/>
      <c r="G17" s="168">
        <f t="shared" si="0"/>
        <v>0</v>
      </c>
      <c r="O17" s="141">
        <v>2</v>
      </c>
      <c r="AA17" s="114">
        <v>12</v>
      </c>
      <c r="AB17" s="114">
        <v>0</v>
      </c>
      <c r="AC17" s="114">
        <v>4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>
      <c r="A18" s="169">
        <v>6</v>
      </c>
      <c r="B18" s="171" t="s">
        <v>178</v>
      </c>
      <c r="C18" s="181" t="s">
        <v>223</v>
      </c>
      <c r="D18" s="180" t="s">
        <v>136</v>
      </c>
      <c r="E18" s="180">
        <v>56</v>
      </c>
      <c r="F18" s="172"/>
      <c r="G18" s="168">
        <f t="shared" si="0"/>
        <v>0</v>
      </c>
      <c r="O18" s="141">
        <v>2</v>
      </c>
      <c r="AA18" s="114">
        <v>12</v>
      </c>
      <c r="AB18" s="114">
        <v>0</v>
      </c>
      <c r="AC18" s="114">
        <v>5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>
      <c r="A19" s="169"/>
      <c r="B19" s="171"/>
      <c r="C19" s="198" t="s">
        <v>224</v>
      </c>
      <c r="D19" s="180"/>
      <c r="E19" s="180"/>
      <c r="F19" s="172"/>
      <c r="G19" s="168">
        <f t="shared" si="0"/>
        <v>0</v>
      </c>
      <c r="O19" s="141">
        <v>2</v>
      </c>
      <c r="AA19" s="114">
        <v>12</v>
      </c>
      <c r="AB19" s="114">
        <v>0</v>
      </c>
      <c r="AC19" s="114">
        <v>6</v>
      </c>
      <c r="AZ19" s="114">
        <v>1</v>
      </c>
      <c r="BA19" s="114">
        <f t="shared" si="1"/>
        <v>0</v>
      </c>
      <c r="BB19" s="114">
        <f t="shared" si="2"/>
        <v>0</v>
      </c>
      <c r="BC19" s="114">
        <f t="shared" si="3"/>
        <v>0</v>
      </c>
      <c r="BD19" s="114">
        <f t="shared" si="4"/>
        <v>0</v>
      </c>
      <c r="BE19" s="114">
        <f t="shared" si="5"/>
        <v>0</v>
      </c>
      <c r="CZ19" s="114">
        <v>0</v>
      </c>
    </row>
    <row r="20" spans="1:104">
      <c r="A20" s="169">
        <v>7</v>
      </c>
      <c r="B20" s="171" t="s">
        <v>176</v>
      </c>
      <c r="C20" s="198" t="s">
        <v>225</v>
      </c>
      <c r="D20" s="180" t="s">
        <v>136</v>
      </c>
      <c r="E20" s="180">
        <v>3</v>
      </c>
      <c r="F20" s="172"/>
      <c r="G20" s="168">
        <f t="shared" si="0"/>
        <v>0</v>
      </c>
      <c r="O20" s="141">
        <v>2</v>
      </c>
      <c r="AA20" s="114">
        <v>12</v>
      </c>
      <c r="AB20" s="114">
        <v>0</v>
      </c>
      <c r="AC20" s="114">
        <v>7</v>
      </c>
      <c r="AZ20" s="114">
        <v>1</v>
      </c>
      <c r="BA20" s="114">
        <f t="shared" si="1"/>
        <v>0</v>
      </c>
      <c r="BB20" s="114">
        <f t="shared" si="2"/>
        <v>0</v>
      </c>
      <c r="BC20" s="114">
        <f t="shared" si="3"/>
        <v>0</v>
      </c>
      <c r="BD20" s="114">
        <f t="shared" si="4"/>
        <v>0</v>
      </c>
      <c r="BE20" s="114">
        <f t="shared" si="5"/>
        <v>0</v>
      </c>
      <c r="CZ20" s="114">
        <v>0</v>
      </c>
    </row>
    <row r="21" spans="1:104">
      <c r="A21" s="169"/>
      <c r="B21" s="171"/>
      <c r="C21" s="178" t="s">
        <v>174</v>
      </c>
      <c r="D21" s="180" t="s">
        <v>141</v>
      </c>
      <c r="E21" s="180">
        <v>8</v>
      </c>
      <c r="F21" s="172"/>
      <c r="G21" s="168">
        <f t="shared" si="0"/>
        <v>0</v>
      </c>
      <c r="O21" s="141">
        <v>2</v>
      </c>
      <c r="AA21" s="114">
        <v>12</v>
      </c>
      <c r="AB21" s="114">
        <v>0</v>
      </c>
      <c r="AC21" s="114">
        <v>8</v>
      </c>
      <c r="AZ21" s="114">
        <v>1</v>
      </c>
      <c r="BA21" s="114">
        <f t="shared" si="1"/>
        <v>0</v>
      </c>
      <c r="BB21" s="114">
        <f t="shared" si="2"/>
        <v>0</v>
      </c>
      <c r="BC21" s="114">
        <f t="shared" si="3"/>
        <v>0</v>
      </c>
      <c r="BD21" s="114">
        <f t="shared" si="4"/>
        <v>0</v>
      </c>
      <c r="BE21" s="114">
        <f t="shared" si="5"/>
        <v>0</v>
      </c>
      <c r="CZ21" s="114">
        <v>0</v>
      </c>
    </row>
    <row r="22" spans="1:104">
      <c r="A22" s="169">
        <v>8</v>
      </c>
      <c r="B22" s="171" t="s">
        <v>175</v>
      </c>
      <c r="C22" s="178" t="s">
        <v>172</v>
      </c>
      <c r="D22" s="180" t="s">
        <v>141</v>
      </c>
      <c r="E22" s="180">
        <v>8</v>
      </c>
      <c r="F22" s="172"/>
      <c r="G22" s="168">
        <f t="shared" si="0"/>
        <v>0</v>
      </c>
      <c r="O22" s="141">
        <v>2</v>
      </c>
      <c r="AA22" s="114">
        <v>12</v>
      </c>
      <c r="AB22" s="114">
        <v>0</v>
      </c>
      <c r="AC22" s="114">
        <v>9</v>
      </c>
      <c r="AZ22" s="114">
        <v>1</v>
      </c>
      <c r="BA22" s="114">
        <f t="shared" si="1"/>
        <v>0</v>
      </c>
      <c r="BB22" s="114">
        <f t="shared" si="2"/>
        <v>0</v>
      </c>
      <c r="BC22" s="114">
        <f t="shared" si="3"/>
        <v>0</v>
      </c>
      <c r="BD22" s="114">
        <f t="shared" si="4"/>
        <v>0</v>
      </c>
      <c r="BE22" s="114">
        <f t="shared" si="5"/>
        <v>0</v>
      </c>
      <c r="CZ22" s="114">
        <v>0</v>
      </c>
    </row>
    <row r="23" spans="1:104">
      <c r="A23" s="169">
        <v>9</v>
      </c>
      <c r="B23" s="171" t="s">
        <v>173</v>
      </c>
      <c r="C23" s="199" t="s">
        <v>171</v>
      </c>
      <c r="D23" s="180"/>
      <c r="E23" s="180"/>
      <c r="F23" s="172"/>
      <c r="G23" s="168">
        <f t="shared" si="0"/>
        <v>0</v>
      </c>
      <c r="O23" s="141">
        <v>4</v>
      </c>
      <c r="BA23" s="153">
        <f>SUM(BA14:BA22)</f>
        <v>0</v>
      </c>
      <c r="BB23" s="153">
        <f>SUM(BB14:BB22)</f>
        <v>0</v>
      </c>
      <c r="BC23" s="153">
        <f>SUM(BC14:BC22)</f>
        <v>0</v>
      </c>
      <c r="BD23" s="153">
        <f>SUM(BD14:BD22)</f>
        <v>0</v>
      </c>
      <c r="BE23" s="153">
        <f>SUM(BE14:BE22)</f>
        <v>0</v>
      </c>
    </row>
    <row r="24" spans="1:104">
      <c r="A24" s="169">
        <v>10</v>
      </c>
      <c r="B24" s="171" t="s">
        <v>145</v>
      </c>
      <c r="C24" s="199" t="s">
        <v>247</v>
      </c>
      <c r="D24" s="180" t="s">
        <v>103</v>
      </c>
      <c r="E24" s="180">
        <v>1</v>
      </c>
      <c r="F24" s="173"/>
      <c r="G24" s="168">
        <f t="shared" si="0"/>
        <v>0</v>
      </c>
      <c r="H24" s="140"/>
      <c r="I24" s="140"/>
      <c r="O24" s="141">
        <v>1</v>
      </c>
    </row>
    <row r="25" spans="1:104">
      <c r="A25" s="169">
        <v>11</v>
      </c>
      <c r="B25" s="171" t="s">
        <v>170</v>
      </c>
      <c r="C25" s="196" t="s">
        <v>226</v>
      </c>
      <c r="D25" s="180" t="s">
        <v>141</v>
      </c>
      <c r="E25" s="180">
        <v>1</v>
      </c>
      <c r="F25" s="172"/>
      <c r="G25" s="168">
        <f t="shared" si="0"/>
        <v>0</v>
      </c>
      <c r="O25" s="141">
        <v>2</v>
      </c>
      <c r="AA25" s="114">
        <v>12</v>
      </c>
      <c r="AB25" s="114">
        <v>0</v>
      </c>
      <c r="AC25" s="114">
        <v>10</v>
      </c>
      <c r="AZ25" s="114">
        <v>1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>
      <c r="A26" s="169"/>
      <c r="B26" s="171"/>
      <c r="C26" s="182" t="s">
        <v>227</v>
      </c>
      <c r="D26" s="180" t="s">
        <v>141</v>
      </c>
      <c r="E26" s="180">
        <v>1</v>
      </c>
      <c r="F26" s="172"/>
      <c r="G26" s="168">
        <f t="shared" si="0"/>
        <v>0</v>
      </c>
      <c r="O26" s="141"/>
    </row>
    <row r="27" spans="1:104">
      <c r="A27" s="169">
        <v>12</v>
      </c>
      <c r="B27" s="174" t="s">
        <v>169</v>
      </c>
      <c r="C27" s="182" t="s">
        <v>228</v>
      </c>
      <c r="D27" s="180" t="s">
        <v>141</v>
      </c>
      <c r="E27" s="180">
        <v>1</v>
      </c>
      <c r="F27" s="172"/>
      <c r="G27" s="168">
        <f t="shared" si="0"/>
        <v>0</v>
      </c>
      <c r="O27" s="141">
        <v>4</v>
      </c>
      <c r="BA27" s="153">
        <f>SUM(BA24:BA25)</f>
        <v>0</v>
      </c>
      <c r="BB27" s="153">
        <f>SUM(BB24:BB25)</f>
        <v>0</v>
      </c>
      <c r="BC27" s="153">
        <f>SUM(BC24:BC25)</f>
        <v>0</v>
      </c>
      <c r="BD27" s="153">
        <f>SUM(BD24:BD25)</f>
        <v>0</v>
      </c>
      <c r="BE27" s="153">
        <f>SUM(BE24:BE25)</f>
        <v>0</v>
      </c>
    </row>
    <row r="28" spans="1:104">
      <c r="A28" s="169"/>
      <c r="B28" s="171"/>
      <c r="C28" s="196" t="s">
        <v>229</v>
      </c>
      <c r="D28" s="180"/>
      <c r="E28" s="180"/>
      <c r="F28" s="173"/>
      <c r="G28" s="168">
        <f t="shared" si="0"/>
        <v>0</v>
      </c>
      <c r="H28" s="140"/>
      <c r="I28" s="140"/>
      <c r="O28" s="141">
        <v>1</v>
      </c>
    </row>
    <row r="29" spans="1:104">
      <c r="A29" s="169"/>
      <c r="B29" s="171"/>
      <c r="C29" s="196" t="s">
        <v>230</v>
      </c>
      <c r="D29" s="180"/>
      <c r="E29" s="180"/>
      <c r="F29" s="172"/>
      <c r="G29" s="168">
        <f t="shared" si="0"/>
        <v>0</v>
      </c>
      <c r="O29" s="141">
        <v>2</v>
      </c>
      <c r="AA29" s="114">
        <v>12</v>
      </c>
      <c r="AB29" s="114">
        <v>0</v>
      </c>
      <c r="AC29" s="114">
        <v>11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0</v>
      </c>
    </row>
    <row r="30" spans="1:104">
      <c r="A30" s="169">
        <v>13</v>
      </c>
      <c r="B30" s="171" t="s">
        <v>168</v>
      </c>
      <c r="C30" s="196" t="s">
        <v>231</v>
      </c>
      <c r="D30" s="180" t="s">
        <v>141</v>
      </c>
      <c r="E30" s="180">
        <v>1</v>
      </c>
      <c r="F30" s="172"/>
      <c r="G30" s="168">
        <f t="shared" si="0"/>
        <v>0</v>
      </c>
      <c r="O30" s="141">
        <v>2</v>
      </c>
      <c r="AA30" s="114">
        <v>12</v>
      </c>
      <c r="AB30" s="114">
        <v>0</v>
      </c>
      <c r="AC30" s="114">
        <v>12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</v>
      </c>
    </row>
    <row r="31" spans="1:104">
      <c r="A31" s="169">
        <v>14</v>
      </c>
      <c r="B31" s="171" t="s">
        <v>167</v>
      </c>
      <c r="C31" s="197" t="s">
        <v>232</v>
      </c>
      <c r="D31" s="183" t="s">
        <v>136</v>
      </c>
      <c r="E31" s="180">
        <v>2</v>
      </c>
      <c r="F31" s="172"/>
      <c r="G31" s="168">
        <f t="shared" si="0"/>
        <v>0</v>
      </c>
      <c r="O31" s="141">
        <v>2</v>
      </c>
      <c r="AA31" s="114">
        <v>12</v>
      </c>
      <c r="AB31" s="114">
        <v>0</v>
      </c>
      <c r="AC31" s="114">
        <v>13</v>
      </c>
      <c r="AZ31" s="114">
        <v>2</v>
      </c>
      <c r="BA31" s="114">
        <f>IF(AZ31=1,G31,0)</f>
        <v>0</v>
      </c>
      <c r="BB31" s="114">
        <f>IF(AZ31=2,G31,0)</f>
        <v>0</v>
      </c>
      <c r="BC31" s="114">
        <f>IF(AZ31=3,G31,0)</f>
        <v>0</v>
      </c>
      <c r="BD31" s="114">
        <f>IF(AZ31=4,G31,0)</f>
        <v>0</v>
      </c>
      <c r="BE31" s="114">
        <f>IF(AZ31=5,G31,0)</f>
        <v>0</v>
      </c>
      <c r="CZ31" s="114">
        <v>0</v>
      </c>
    </row>
    <row r="32" spans="1:104">
      <c r="A32" s="169">
        <v>15</v>
      </c>
      <c r="B32" s="171" t="s">
        <v>164</v>
      </c>
      <c r="C32" s="182" t="s">
        <v>233</v>
      </c>
      <c r="D32" s="180" t="s">
        <v>141</v>
      </c>
      <c r="E32" s="180">
        <v>1</v>
      </c>
      <c r="F32" s="172"/>
      <c r="G32" s="168">
        <f t="shared" si="0"/>
        <v>0</v>
      </c>
      <c r="O32" s="141"/>
    </row>
    <row r="33" spans="1:15">
      <c r="A33" s="169">
        <v>16</v>
      </c>
      <c r="B33" s="171" t="s">
        <v>163</v>
      </c>
      <c r="C33" s="182" t="s">
        <v>234</v>
      </c>
      <c r="D33" s="180" t="s">
        <v>141</v>
      </c>
      <c r="E33" s="180">
        <v>1</v>
      </c>
      <c r="F33" s="172"/>
      <c r="G33" s="168">
        <f t="shared" si="0"/>
        <v>0</v>
      </c>
      <c r="O33" s="141"/>
    </row>
    <row r="34" spans="1:15">
      <c r="A34" s="169">
        <v>17</v>
      </c>
      <c r="B34" s="171" t="s">
        <v>162</v>
      </c>
      <c r="C34" s="182" t="s">
        <v>166</v>
      </c>
      <c r="D34" s="180" t="s">
        <v>141</v>
      </c>
      <c r="E34" s="180">
        <v>15</v>
      </c>
      <c r="F34" s="172"/>
      <c r="G34" s="168">
        <f t="shared" si="0"/>
        <v>0</v>
      </c>
      <c r="O34" s="141"/>
    </row>
    <row r="35" spans="1:15">
      <c r="A35" s="169">
        <v>18</v>
      </c>
      <c r="B35" s="171" t="s">
        <v>161</v>
      </c>
      <c r="C35" s="182" t="s">
        <v>165</v>
      </c>
      <c r="D35" s="180" t="s">
        <v>141</v>
      </c>
      <c r="E35" s="180">
        <v>8</v>
      </c>
      <c r="F35" s="172"/>
      <c r="G35" s="168">
        <f t="shared" si="0"/>
        <v>0</v>
      </c>
      <c r="O35" s="141"/>
    </row>
    <row r="36" spans="1:15">
      <c r="A36" s="169">
        <v>19</v>
      </c>
      <c r="B36" s="171" t="s">
        <v>160</v>
      </c>
      <c r="C36" s="182" t="s">
        <v>235</v>
      </c>
      <c r="D36" s="180" t="s">
        <v>141</v>
      </c>
      <c r="E36" s="180">
        <v>5</v>
      </c>
      <c r="F36" s="172"/>
      <c r="G36" s="168">
        <f t="shared" si="0"/>
        <v>0</v>
      </c>
      <c r="O36" s="141"/>
    </row>
    <row r="37" spans="1:15">
      <c r="A37" s="169">
        <v>20</v>
      </c>
      <c r="B37" s="171" t="s">
        <v>159</v>
      </c>
      <c r="C37" s="182" t="s">
        <v>236</v>
      </c>
      <c r="D37" s="180" t="s">
        <v>141</v>
      </c>
      <c r="E37" s="180">
        <v>4</v>
      </c>
      <c r="F37" s="172"/>
      <c r="G37" s="168">
        <f t="shared" si="0"/>
        <v>0</v>
      </c>
      <c r="O37" s="141"/>
    </row>
    <row r="38" spans="1:15">
      <c r="A38" s="169">
        <v>21</v>
      </c>
      <c r="B38" s="171" t="s">
        <v>158</v>
      </c>
      <c r="C38" s="182" t="s">
        <v>155</v>
      </c>
      <c r="D38" s="180" t="s">
        <v>141</v>
      </c>
      <c r="E38" s="180">
        <v>6</v>
      </c>
      <c r="F38" s="172"/>
      <c r="G38" s="168">
        <f t="shared" si="0"/>
        <v>0</v>
      </c>
      <c r="O38" s="141"/>
    </row>
    <row r="39" spans="1:15">
      <c r="A39" s="169">
        <v>22</v>
      </c>
      <c r="B39" s="171" t="s">
        <v>157</v>
      </c>
      <c r="C39" s="182" t="s">
        <v>237</v>
      </c>
      <c r="D39" s="180" t="s">
        <v>141</v>
      </c>
      <c r="E39" s="180">
        <v>3</v>
      </c>
      <c r="F39" s="172"/>
      <c r="G39" s="168">
        <f t="shared" si="0"/>
        <v>0</v>
      </c>
      <c r="O39" s="141"/>
    </row>
    <row r="40" spans="1:15">
      <c r="A40" s="169">
        <v>23</v>
      </c>
      <c r="B40" s="171" t="s">
        <v>156</v>
      </c>
      <c r="C40" s="182" t="s">
        <v>238</v>
      </c>
      <c r="D40" s="180" t="s">
        <v>141</v>
      </c>
      <c r="E40" s="180">
        <v>1</v>
      </c>
      <c r="F40" s="172"/>
      <c r="G40" s="168">
        <f t="shared" si="0"/>
        <v>0</v>
      </c>
      <c r="O40" s="141"/>
    </row>
    <row r="41" spans="1:15">
      <c r="A41" s="169">
        <v>24</v>
      </c>
      <c r="B41" s="171" t="s">
        <v>154</v>
      </c>
      <c r="C41" s="182" t="s">
        <v>155</v>
      </c>
      <c r="D41" s="180" t="s">
        <v>141</v>
      </c>
      <c r="E41" s="180">
        <v>2</v>
      </c>
      <c r="F41" s="172"/>
      <c r="G41" s="168">
        <f t="shared" si="0"/>
        <v>0</v>
      </c>
      <c r="O41" s="141"/>
    </row>
    <row r="42" spans="1:15">
      <c r="A42" s="169">
        <v>25</v>
      </c>
      <c r="B42" s="171" t="s">
        <v>152</v>
      </c>
      <c r="C42" s="182" t="s">
        <v>237</v>
      </c>
      <c r="D42" s="180" t="s">
        <v>141</v>
      </c>
      <c r="E42" s="180">
        <v>1</v>
      </c>
      <c r="F42" s="172"/>
      <c r="G42" s="168">
        <f t="shared" si="0"/>
        <v>0</v>
      </c>
      <c r="O42" s="141"/>
    </row>
    <row r="43" spans="1:15">
      <c r="A43" s="169">
        <v>26</v>
      </c>
      <c r="B43" s="171" t="s">
        <v>150</v>
      </c>
      <c r="C43" s="182" t="s">
        <v>239</v>
      </c>
      <c r="D43" s="180" t="s">
        <v>141</v>
      </c>
      <c r="E43" s="180">
        <v>1</v>
      </c>
      <c r="F43" s="172"/>
      <c r="G43" s="168">
        <f t="shared" si="0"/>
        <v>0</v>
      </c>
      <c r="O43" s="141"/>
    </row>
    <row r="44" spans="1:15">
      <c r="A44" s="169">
        <v>27</v>
      </c>
      <c r="B44" s="171" t="s">
        <v>148</v>
      </c>
      <c r="C44" s="182" t="s">
        <v>236</v>
      </c>
      <c r="D44" s="180" t="s">
        <v>141</v>
      </c>
      <c r="E44" s="180">
        <v>1</v>
      </c>
      <c r="F44" s="172"/>
      <c r="G44" s="168">
        <f t="shared" si="0"/>
        <v>0</v>
      </c>
      <c r="O44" s="141"/>
    </row>
    <row r="45" spans="1:15">
      <c r="A45" s="169">
        <v>28</v>
      </c>
      <c r="B45" s="171" t="s">
        <v>248</v>
      </c>
      <c r="C45" s="182" t="s">
        <v>155</v>
      </c>
      <c r="D45" s="180" t="s">
        <v>141</v>
      </c>
      <c r="E45" s="180">
        <v>2</v>
      </c>
      <c r="F45" s="172"/>
      <c r="G45" s="168">
        <f t="shared" si="0"/>
        <v>0</v>
      </c>
      <c r="O45" s="141"/>
    </row>
    <row r="46" spans="1:15">
      <c r="A46" s="169">
        <v>29</v>
      </c>
      <c r="B46" s="171" t="s">
        <v>249</v>
      </c>
      <c r="C46" s="182" t="s">
        <v>237</v>
      </c>
      <c r="D46" s="180" t="s">
        <v>141</v>
      </c>
      <c r="E46" s="180">
        <v>1</v>
      </c>
      <c r="F46" s="172"/>
      <c r="G46" s="168">
        <f t="shared" si="0"/>
        <v>0</v>
      </c>
      <c r="O46" s="141"/>
    </row>
    <row r="47" spans="1:15">
      <c r="A47" s="169">
        <v>30</v>
      </c>
      <c r="B47" s="171" t="s">
        <v>250</v>
      </c>
      <c r="C47" s="196" t="s">
        <v>240</v>
      </c>
      <c r="D47" s="180" t="s">
        <v>141</v>
      </c>
      <c r="E47" s="180">
        <v>1</v>
      </c>
      <c r="F47" s="172"/>
      <c r="G47" s="168">
        <f t="shared" si="0"/>
        <v>0</v>
      </c>
      <c r="O47" s="141"/>
    </row>
    <row r="48" spans="1:15">
      <c r="A48" s="169">
        <v>31</v>
      </c>
      <c r="B48" s="171" t="s">
        <v>251</v>
      </c>
      <c r="C48" s="182" t="s">
        <v>155</v>
      </c>
      <c r="D48" s="180" t="s">
        <v>141</v>
      </c>
      <c r="E48" s="180">
        <v>2</v>
      </c>
      <c r="F48" s="172"/>
      <c r="G48" s="168">
        <f t="shared" si="0"/>
        <v>0</v>
      </c>
      <c r="O48" s="141"/>
    </row>
    <row r="49" spans="1:15">
      <c r="A49" s="169">
        <v>32</v>
      </c>
      <c r="B49" s="171" t="s">
        <v>252</v>
      </c>
      <c r="C49" s="182" t="s">
        <v>237</v>
      </c>
      <c r="D49" s="180" t="s">
        <v>141</v>
      </c>
      <c r="E49" s="180">
        <v>1</v>
      </c>
      <c r="F49" s="172"/>
      <c r="G49" s="168">
        <f t="shared" si="0"/>
        <v>0</v>
      </c>
      <c r="O49" s="141"/>
    </row>
    <row r="50" spans="1:15">
      <c r="A50" s="169">
        <v>33</v>
      </c>
      <c r="B50" s="171" t="s">
        <v>253</v>
      </c>
      <c r="C50" s="182" t="s">
        <v>153</v>
      </c>
      <c r="D50" s="180" t="s">
        <v>141</v>
      </c>
      <c r="E50" s="180">
        <v>1</v>
      </c>
      <c r="F50" s="172"/>
      <c r="G50" s="168">
        <f t="shared" si="0"/>
        <v>0</v>
      </c>
      <c r="O50" s="141"/>
    </row>
    <row r="51" spans="1:15">
      <c r="A51" s="169">
        <v>34</v>
      </c>
      <c r="B51" s="171" t="s">
        <v>254</v>
      </c>
      <c r="C51" s="182" t="s">
        <v>151</v>
      </c>
      <c r="D51" s="180" t="s">
        <v>141</v>
      </c>
      <c r="E51" s="180">
        <v>1</v>
      </c>
      <c r="F51" s="172"/>
      <c r="G51" s="168">
        <f t="shared" si="0"/>
        <v>0</v>
      </c>
      <c r="O51" s="141"/>
    </row>
    <row r="52" spans="1:15">
      <c r="A52" s="169">
        <v>34</v>
      </c>
      <c r="B52" s="171" t="s">
        <v>255</v>
      </c>
      <c r="C52" s="182" t="s">
        <v>149</v>
      </c>
      <c r="D52" s="180" t="s">
        <v>141</v>
      </c>
      <c r="E52" s="180">
        <v>10</v>
      </c>
      <c r="F52" s="172"/>
      <c r="G52" s="168">
        <f t="shared" si="0"/>
        <v>0</v>
      </c>
      <c r="O52" s="141"/>
    </row>
    <row r="53" spans="1:15">
      <c r="A53" s="169">
        <v>35</v>
      </c>
      <c r="B53" s="171" t="s">
        <v>256</v>
      </c>
      <c r="C53" s="182" t="s">
        <v>147</v>
      </c>
      <c r="D53" s="180" t="s">
        <v>141</v>
      </c>
      <c r="E53" s="180">
        <v>1</v>
      </c>
      <c r="F53" s="172"/>
      <c r="G53" s="168">
        <f t="shared" si="0"/>
        <v>0</v>
      </c>
      <c r="O53" s="141"/>
    </row>
    <row r="54" spans="1:15">
      <c r="A54" s="169">
        <v>36</v>
      </c>
      <c r="B54" s="171" t="s">
        <v>257</v>
      </c>
      <c r="C54" s="182" t="s">
        <v>146</v>
      </c>
      <c r="D54" s="180"/>
      <c r="E54" s="180"/>
      <c r="F54" s="194"/>
      <c r="G54" s="168">
        <f t="shared" si="0"/>
        <v>0</v>
      </c>
      <c r="H54" s="140"/>
      <c r="I54" s="140"/>
      <c r="O54" s="141">
        <v>1</v>
      </c>
    </row>
    <row r="55" spans="1:15">
      <c r="A55" s="203">
        <v>37</v>
      </c>
      <c r="B55" s="200">
        <v>783101</v>
      </c>
      <c r="C55" s="182" t="s">
        <v>241</v>
      </c>
      <c r="D55" s="180" t="s">
        <v>136</v>
      </c>
      <c r="E55" s="180">
        <v>48</v>
      </c>
      <c r="F55" s="201"/>
      <c r="G55" s="168">
        <f t="shared" si="0"/>
        <v>0</v>
      </c>
    </row>
    <row r="56" spans="1:15">
      <c r="A56" s="203">
        <v>38</v>
      </c>
      <c r="B56" s="200">
        <v>783102</v>
      </c>
      <c r="C56" s="182" t="s">
        <v>137</v>
      </c>
      <c r="D56" s="180" t="s">
        <v>136</v>
      </c>
      <c r="E56" s="180">
        <v>8</v>
      </c>
      <c r="F56" s="201"/>
      <c r="G56" s="168">
        <f t="shared" si="0"/>
        <v>0</v>
      </c>
    </row>
    <row r="57" spans="1:15">
      <c r="A57" s="203">
        <v>39</v>
      </c>
      <c r="B57" s="200">
        <v>713441</v>
      </c>
      <c r="C57" s="182" t="s">
        <v>242</v>
      </c>
      <c r="D57" s="180" t="s">
        <v>136</v>
      </c>
      <c r="E57" s="180">
        <v>43</v>
      </c>
      <c r="F57" s="201"/>
      <c r="G57" s="168">
        <f t="shared" si="0"/>
        <v>0</v>
      </c>
    </row>
    <row r="58" spans="1:15">
      <c r="A58" s="203"/>
      <c r="B58" s="200"/>
      <c r="C58" s="182" t="s">
        <v>243</v>
      </c>
      <c r="D58" s="180"/>
      <c r="E58" s="180"/>
      <c r="F58" s="201"/>
      <c r="G58" s="168">
        <f t="shared" si="0"/>
        <v>0</v>
      </c>
    </row>
    <row r="59" spans="1:15">
      <c r="A59" s="203">
        <v>40</v>
      </c>
      <c r="B59" s="200">
        <v>713442</v>
      </c>
      <c r="C59" s="184" t="s">
        <v>244</v>
      </c>
      <c r="D59" s="180" t="s">
        <v>136</v>
      </c>
      <c r="E59" s="180">
        <v>8</v>
      </c>
      <c r="F59" s="201"/>
      <c r="G59" s="168">
        <f t="shared" si="0"/>
        <v>0</v>
      </c>
    </row>
    <row r="60" spans="1:15">
      <c r="A60" s="203">
        <v>41</v>
      </c>
      <c r="B60" s="200">
        <v>733105</v>
      </c>
      <c r="C60" s="182" t="s">
        <v>135</v>
      </c>
      <c r="D60" s="183" t="s">
        <v>103</v>
      </c>
      <c r="E60" s="180">
        <v>1</v>
      </c>
      <c r="F60" s="201"/>
      <c r="G60" s="168">
        <f t="shared" si="0"/>
        <v>0</v>
      </c>
    </row>
    <row r="61" spans="1:15">
      <c r="A61" s="203">
        <v>42</v>
      </c>
      <c r="B61" s="200">
        <v>767101</v>
      </c>
      <c r="C61" s="182" t="s">
        <v>134</v>
      </c>
      <c r="D61" s="180" t="s">
        <v>103</v>
      </c>
      <c r="E61" s="180">
        <v>1</v>
      </c>
      <c r="F61" s="201"/>
      <c r="G61" s="168">
        <f t="shared" si="0"/>
        <v>0</v>
      </c>
    </row>
    <row r="62" spans="1:15">
      <c r="A62" s="203">
        <v>43</v>
      </c>
      <c r="B62" s="200">
        <v>727101</v>
      </c>
      <c r="C62" s="182" t="s">
        <v>133</v>
      </c>
      <c r="D62" s="180" t="s">
        <v>103</v>
      </c>
      <c r="E62" s="180">
        <v>1</v>
      </c>
      <c r="F62" s="206"/>
      <c r="G62" s="168">
        <f t="shared" si="0"/>
        <v>0</v>
      </c>
    </row>
    <row r="63" spans="1:15" s="188" customFormat="1">
      <c r="A63" s="186"/>
      <c r="B63" s="186" t="s">
        <v>209</v>
      </c>
      <c r="C63" s="186" t="s">
        <v>258</v>
      </c>
      <c r="D63" s="186"/>
      <c r="E63" s="186"/>
      <c r="F63" s="186"/>
      <c r="G63" s="187">
        <f>SUM(G8:G62)</f>
        <v>0</v>
      </c>
    </row>
    <row r="64" spans="1:15">
      <c r="E64" s="114"/>
    </row>
    <row r="65" spans="1:7">
      <c r="E65" s="114"/>
    </row>
    <row r="66" spans="1:7">
      <c r="E66" s="114"/>
    </row>
    <row r="67" spans="1:7">
      <c r="E67" s="114"/>
    </row>
    <row r="68" spans="1:7">
      <c r="E68" s="114"/>
    </row>
    <row r="69" spans="1:7">
      <c r="E69" s="114"/>
    </row>
    <row r="70" spans="1:7">
      <c r="E70" s="114"/>
    </row>
    <row r="71" spans="1:7">
      <c r="E71" s="114"/>
    </row>
    <row r="72" spans="1:7">
      <c r="E72" s="114"/>
    </row>
    <row r="73" spans="1:7">
      <c r="E73" s="114"/>
    </row>
    <row r="74" spans="1:7">
      <c r="E74" s="114"/>
    </row>
    <row r="75" spans="1:7">
      <c r="E75" s="114"/>
    </row>
    <row r="76" spans="1:7">
      <c r="E76" s="114"/>
    </row>
    <row r="77" spans="1:7">
      <c r="A77" s="154"/>
      <c r="B77" s="154"/>
      <c r="C77" s="154"/>
      <c r="D77" s="154"/>
      <c r="E77" s="154"/>
      <c r="F77" s="154"/>
      <c r="G77" s="154"/>
    </row>
    <row r="78" spans="1:7">
      <c r="A78" s="154"/>
      <c r="B78" s="154"/>
      <c r="C78" s="154"/>
      <c r="D78" s="154"/>
      <c r="E78" s="154"/>
      <c r="F78" s="154"/>
      <c r="G78" s="154"/>
    </row>
    <row r="79" spans="1:7">
      <c r="A79" s="154"/>
      <c r="B79" s="154"/>
      <c r="C79" s="154"/>
      <c r="D79" s="154"/>
      <c r="E79" s="154"/>
      <c r="F79" s="154"/>
      <c r="G79" s="154"/>
    </row>
    <row r="80" spans="1:7">
      <c r="A80" s="154"/>
      <c r="B80" s="154"/>
      <c r="C80" s="154"/>
      <c r="D80" s="154"/>
      <c r="E80" s="154"/>
      <c r="F80" s="154"/>
      <c r="G80" s="154"/>
    </row>
    <row r="81" spans="5:5">
      <c r="E81" s="114"/>
    </row>
    <row r="82" spans="5:5">
      <c r="E82" s="114"/>
    </row>
    <row r="83" spans="5:5">
      <c r="E83" s="114"/>
    </row>
    <row r="84" spans="5:5">
      <c r="E84" s="114"/>
    </row>
    <row r="85" spans="5:5">
      <c r="E85" s="114"/>
    </row>
    <row r="86" spans="5:5">
      <c r="E86" s="114"/>
    </row>
    <row r="87" spans="5:5">
      <c r="E87" s="114"/>
    </row>
    <row r="88" spans="5:5">
      <c r="E88" s="114"/>
    </row>
    <row r="89" spans="5:5">
      <c r="E89" s="114"/>
    </row>
    <row r="90" spans="5:5">
      <c r="E90" s="114"/>
    </row>
    <row r="91" spans="5:5">
      <c r="E91" s="114"/>
    </row>
    <row r="92" spans="5:5">
      <c r="E92" s="114"/>
    </row>
    <row r="93" spans="5:5">
      <c r="E93" s="114"/>
    </row>
    <row r="94" spans="5:5">
      <c r="E94" s="114"/>
    </row>
    <row r="95" spans="5:5">
      <c r="E95" s="114"/>
    </row>
    <row r="96" spans="5:5">
      <c r="E96" s="114"/>
    </row>
    <row r="97" spans="1:5">
      <c r="E97" s="114"/>
    </row>
    <row r="98" spans="1:5">
      <c r="E98" s="114"/>
    </row>
    <row r="99" spans="1:5">
      <c r="E99" s="114"/>
    </row>
    <row r="100" spans="1:5">
      <c r="E100" s="114"/>
    </row>
    <row r="101" spans="1:5">
      <c r="E101" s="114"/>
    </row>
    <row r="102" spans="1:5">
      <c r="E102" s="114"/>
    </row>
    <row r="103" spans="1:5">
      <c r="E103" s="114"/>
    </row>
    <row r="104" spans="1:5">
      <c r="E104" s="114"/>
    </row>
    <row r="105" spans="1:5">
      <c r="E105" s="114"/>
    </row>
    <row r="106" spans="1:5">
      <c r="E106" s="114"/>
    </row>
    <row r="107" spans="1:5">
      <c r="E107" s="114"/>
    </row>
    <row r="108" spans="1:5">
      <c r="E108" s="114"/>
    </row>
    <row r="109" spans="1:5">
      <c r="E109" s="114"/>
    </row>
    <row r="110" spans="1:5">
      <c r="E110" s="114"/>
    </row>
    <row r="111" spans="1:5">
      <c r="E111" s="114"/>
    </row>
    <row r="112" spans="1:5">
      <c r="A112" s="155"/>
      <c r="B112" s="155"/>
    </row>
    <row r="113" spans="1:7">
      <c r="A113" s="154"/>
      <c r="B113" s="154"/>
      <c r="C113" s="157"/>
      <c r="D113" s="157"/>
      <c r="E113" s="158"/>
      <c r="F113" s="157"/>
      <c r="G113" s="159"/>
    </row>
    <row r="114" spans="1:7">
      <c r="A114" s="160"/>
      <c r="B114" s="160"/>
      <c r="C114" s="154"/>
      <c r="D114" s="154"/>
      <c r="E114" s="161"/>
      <c r="F114" s="154"/>
      <c r="G114" s="154"/>
    </row>
    <row r="115" spans="1:7">
      <c r="A115" s="154"/>
      <c r="B115" s="154"/>
      <c r="C115" s="154"/>
      <c r="D115" s="154"/>
      <c r="E115" s="161"/>
      <c r="F115" s="154"/>
      <c r="G115" s="154"/>
    </row>
    <row r="116" spans="1:7">
      <c r="A116" s="154"/>
      <c r="B116" s="154"/>
      <c r="C116" s="154"/>
      <c r="D116" s="154"/>
      <c r="E116" s="161"/>
      <c r="F116" s="154"/>
      <c r="G116" s="154"/>
    </row>
    <row r="117" spans="1:7">
      <c r="A117" s="154"/>
      <c r="B117" s="154"/>
      <c r="C117" s="154"/>
      <c r="D117" s="154"/>
      <c r="E117" s="161"/>
      <c r="F117" s="154"/>
      <c r="G117" s="154"/>
    </row>
    <row r="118" spans="1:7">
      <c r="A118" s="154"/>
      <c r="B118" s="154"/>
      <c r="C118" s="154"/>
      <c r="D118" s="154"/>
      <c r="E118" s="161"/>
      <c r="F118" s="154"/>
      <c r="G118" s="154"/>
    </row>
    <row r="119" spans="1:7">
      <c r="A119" s="154"/>
      <c r="B119" s="154"/>
      <c r="C119" s="154"/>
      <c r="D119" s="154"/>
      <c r="E119" s="161"/>
      <c r="F119" s="154"/>
      <c r="G119" s="154"/>
    </row>
    <row r="120" spans="1:7">
      <c r="A120" s="154"/>
      <c r="B120" s="154"/>
      <c r="C120" s="154"/>
      <c r="D120" s="154"/>
      <c r="E120" s="161"/>
      <c r="F120" s="154"/>
      <c r="G120" s="154"/>
    </row>
    <row r="121" spans="1:7">
      <c r="A121" s="154"/>
      <c r="B121" s="154"/>
      <c r="C121" s="154"/>
      <c r="D121" s="154"/>
      <c r="E121" s="161"/>
      <c r="F121" s="154"/>
      <c r="G121" s="154"/>
    </row>
    <row r="122" spans="1:7">
      <c r="A122" s="154"/>
      <c r="B122" s="154"/>
      <c r="C122" s="154"/>
      <c r="D122" s="154"/>
      <c r="E122" s="161"/>
      <c r="F122" s="154"/>
      <c r="G122" s="154"/>
    </row>
    <row r="123" spans="1:7">
      <c r="A123" s="154"/>
      <c r="B123" s="154"/>
      <c r="C123" s="154"/>
      <c r="D123" s="154"/>
      <c r="E123" s="161"/>
      <c r="F123" s="154"/>
      <c r="G123" s="154"/>
    </row>
    <row r="124" spans="1:7">
      <c r="A124" s="154"/>
      <c r="B124" s="154"/>
      <c r="C124" s="154"/>
      <c r="D124" s="154"/>
      <c r="E124" s="161"/>
      <c r="F124" s="154"/>
      <c r="G124" s="154"/>
    </row>
    <row r="125" spans="1:7">
      <c r="A125" s="154"/>
      <c r="B125" s="154"/>
      <c r="C125" s="154"/>
      <c r="D125" s="154"/>
      <c r="E125" s="161"/>
      <c r="F125" s="154"/>
      <c r="G125" s="154"/>
    </row>
    <row r="126" spans="1:7">
      <c r="A126" s="154"/>
      <c r="B126" s="154"/>
      <c r="C126" s="154"/>
      <c r="D126" s="154"/>
      <c r="E126" s="161"/>
      <c r="F126" s="154"/>
      <c r="G126" s="154"/>
    </row>
  </sheetData>
  <mergeCells count="4">
    <mergeCell ref="A1:G1"/>
    <mergeCell ref="A3:B3"/>
    <mergeCell ref="A4:B4"/>
    <mergeCell ref="E4:G4"/>
  </mergeCells>
  <phoneticPr fontId="22" type="noConversion"/>
  <printOptions gridLinesSet="0"/>
  <pageMargins left="0.59055118110236227" right="0.39370078740157483" top="0.19685039370078741" bottom="0.19685039370078741" header="0" footer="0.19685039370078741"/>
  <pageSetup paperSize="9" scale="96" orientation="portrait" horizontalDpi="300" r:id="rId1"/>
  <headerFooter alignWithMargins="0">
    <oddFooter>Stránka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CZ81"/>
  <sheetViews>
    <sheetView showGridLines="0" showZeros="0" view="pageBreakPreview" zoomScaleSheetLayoutView="100" workbookViewId="0">
      <selection activeCell="F8" sqref="F8:F81"/>
    </sheetView>
  </sheetViews>
  <sheetFormatPr defaultRowHeight="12.75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>
      <c r="A1" s="291" t="s">
        <v>57</v>
      </c>
      <c r="B1" s="291"/>
      <c r="C1" s="291"/>
      <c r="D1" s="291"/>
      <c r="E1" s="291"/>
      <c r="F1" s="291"/>
      <c r="G1" s="291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92" t="s">
        <v>5</v>
      </c>
      <c r="B3" s="293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>
      <c r="A4" s="294" t="s">
        <v>1</v>
      </c>
      <c r="B4" s="295"/>
      <c r="C4" s="124" t="s">
        <v>390</v>
      </c>
      <c r="D4" s="125"/>
      <c r="E4" s="296"/>
      <c r="F4" s="296"/>
      <c r="G4" s="297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389</v>
      </c>
      <c r="C7" s="256" t="s">
        <v>388</v>
      </c>
      <c r="D7" s="213"/>
      <c r="E7" s="257"/>
      <c r="F7" s="194"/>
      <c r="G7" s="139"/>
      <c r="H7" s="140"/>
      <c r="I7" s="140"/>
      <c r="O7" s="141">
        <v>1</v>
      </c>
    </row>
    <row r="8" spans="1:104" ht="22.5">
      <c r="A8" s="170">
        <v>1</v>
      </c>
      <c r="B8" s="254" t="s">
        <v>387</v>
      </c>
      <c r="C8" s="247" t="s">
        <v>391</v>
      </c>
      <c r="D8" s="241" t="s">
        <v>141</v>
      </c>
      <c r="E8" s="261">
        <v>9</v>
      </c>
      <c r="F8" s="246"/>
      <c r="G8" s="262">
        <f t="shared" ref="G8:G29" si="0"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>
      <c r="A9" s="170">
        <v>2</v>
      </c>
      <c r="B9" s="255" t="s">
        <v>386</v>
      </c>
      <c r="C9" s="247" t="s">
        <v>49</v>
      </c>
      <c r="D9" s="241" t="s">
        <v>141</v>
      </c>
      <c r="E9" s="261">
        <v>9</v>
      </c>
      <c r="F9" s="246"/>
      <c r="G9" s="223">
        <f t="shared" si="0"/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>
      <c r="A10" s="170">
        <v>3</v>
      </c>
      <c r="B10" s="255" t="s">
        <v>385</v>
      </c>
      <c r="C10" s="247" t="s">
        <v>384</v>
      </c>
      <c r="D10" s="241" t="s">
        <v>141</v>
      </c>
      <c r="E10" s="261">
        <v>9</v>
      </c>
      <c r="F10" s="246"/>
      <c r="G10" s="223">
        <f t="shared" si="0"/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>
      <c r="A11" s="170" t="s">
        <v>383</v>
      </c>
      <c r="B11" s="255" t="s">
        <v>382</v>
      </c>
      <c r="C11" s="247" t="s">
        <v>392</v>
      </c>
      <c r="D11" s="241" t="s">
        <v>141</v>
      </c>
      <c r="E11" s="261">
        <v>2</v>
      </c>
      <c r="F11" s="246"/>
      <c r="G11" s="223">
        <f t="shared" si="0"/>
        <v>0</v>
      </c>
      <c r="H11" s="140"/>
      <c r="I11" s="140"/>
      <c r="O11" s="141">
        <v>1</v>
      </c>
    </row>
    <row r="12" spans="1:104">
      <c r="A12" s="170" t="s">
        <v>381</v>
      </c>
      <c r="B12" s="255" t="s">
        <v>380</v>
      </c>
      <c r="C12" s="247" t="s">
        <v>49</v>
      </c>
      <c r="D12" s="241" t="s">
        <v>141</v>
      </c>
      <c r="E12" s="261">
        <v>2</v>
      </c>
      <c r="F12" s="246"/>
      <c r="G12" s="223">
        <f t="shared" si="0"/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8" si="1">IF(AZ12=1,G12,0)</f>
        <v>0</v>
      </c>
      <c r="BB12" s="114">
        <f t="shared" ref="BB12:BB18" si="2">IF(AZ12=2,G12,0)</f>
        <v>0</v>
      </c>
      <c r="BC12" s="114">
        <f t="shared" ref="BC12:BC18" si="3">IF(AZ12=3,G12,0)</f>
        <v>0</v>
      </c>
      <c r="BD12" s="114">
        <f t="shared" ref="BD12:BD18" si="4">IF(AZ12=4,G12,0)</f>
        <v>0</v>
      </c>
      <c r="BE12" s="114">
        <f t="shared" ref="BE12:BE18" si="5">IF(AZ12=5,G12,0)</f>
        <v>0</v>
      </c>
      <c r="CZ12" s="114">
        <v>0</v>
      </c>
    </row>
    <row r="13" spans="1:104">
      <c r="A13" s="170" t="s">
        <v>379</v>
      </c>
      <c r="B13" s="255" t="s">
        <v>378</v>
      </c>
      <c r="C13" s="247" t="s">
        <v>377</v>
      </c>
      <c r="D13" s="241" t="s">
        <v>141</v>
      </c>
      <c r="E13" s="261">
        <v>2</v>
      </c>
      <c r="F13" s="246"/>
      <c r="G13" s="223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>
      <c r="A14" s="170" t="s">
        <v>376</v>
      </c>
      <c r="B14" s="255" t="s">
        <v>375</v>
      </c>
      <c r="C14" s="247" t="s">
        <v>393</v>
      </c>
      <c r="D14" s="241" t="s">
        <v>141</v>
      </c>
      <c r="E14" s="261">
        <v>3</v>
      </c>
      <c r="F14" s="246"/>
      <c r="G14" s="223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>
      <c r="A15" s="170" t="s">
        <v>374</v>
      </c>
      <c r="B15" s="255" t="s">
        <v>373</v>
      </c>
      <c r="C15" s="247" t="s">
        <v>49</v>
      </c>
      <c r="D15" s="241" t="s">
        <v>141</v>
      </c>
      <c r="E15" s="261">
        <v>3</v>
      </c>
      <c r="F15" s="246"/>
      <c r="G15" s="223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>
      <c r="A16" s="170" t="s">
        <v>372</v>
      </c>
      <c r="B16" s="255" t="s">
        <v>371</v>
      </c>
      <c r="C16" s="247" t="s">
        <v>394</v>
      </c>
      <c r="D16" s="241" t="s">
        <v>141</v>
      </c>
      <c r="E16" s="261">
        <v>1</v>
      </c>
      <c r="F16" s="246"/>
      <c r="G16" s="223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>
      <c r="A17" s="170" t="s">
        <v>370</v>
      </c>
      <c r="B17" s="255" t="s">
        <v>369</v>
      </c>
      <c r="C17" s="247" t="s">
        <v>49</v>
      </c>
      <c r="D17" s="241" t="s">
        <v>141</v>
      </c>
      <c r="E17" s="261">
        <v>1</v>
      </c>
      <c r="F17" s="246"/>
      <c r="G17" s="223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>
      <c r="A18" s="170" t="s">
        <v>368</v>
      </c>
      <c r="B18" s="255" t="s">
        <v>367</v>
      </c>
      <c r="C18" s="247" t="s">
        <v>395</v>
      </c>
      <c r="D18" s="241" t="s">
        <v>141</v>
      </c>
      <c r="E18" s="261">
        <v>3</v>
      </c>
      <c r="F18" s="246"/>
      <c r="G18" s="223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>
      <c r="A19" s="170" t="s">
        <v>366</v>
      </c>
      <c r="B19" s="255" t="s">
        <v>365</v>
      </c>
      <c r="C19" s="247" t="s">
        <v>49</v>
      </c>
      <c r="D19" s="241" t="s">
        <v>141</v>
      </c>
      <c r="E19" s="261">
        <v>3</v>
      </c>
      <c r="F19" s="246"/>
      <c r="G19" s="223">
        <f t="shared" si="0"/>
        <v>0</v>
      </c>
      <c r="O19" s="141">
        <v>4</v>
      </c>
      <c r="BA19" s="153">
        <f>SUM(BA11:BA18)</f>
        <v>0</v>
      </c>
      <c r="BB19" s="153">
        <f>SUM(BB11:BB18)</f>
        <v>0</v>
      </c>
      <c r="BC19" s="153">
        <f>SUM(BC11:BC18)</f>
        <v>0</v>
      </c>
      <c r="BD19" s="153">
        <f>SUM(BD11:BD18)</f>
        <v>0</v>
      </c>
      <c r="BE19" s="153">
        <f>SUM(BE11:BE18)</f>
        <v>0</v>
      </c>
    </row>
    <row r="20" spans="1:104">
      <c r="A20" s="170">
        <v>13</v>
      </c>
      <c r="B20" s="255" t="s">
        <v>364</v>
      </c>
      <c r="C20" s="247" t="s">
        <v>396</v>
      </c>
      <c r="D20" s="241" t="s">
        <v>141</v>
      </c>
      <c r="E20" s="261">
        <v>1</v>
      </c>
      <c r="F20" s="246"/>
      <c r="G20" s="262">
        <f t="shared" si="0"/>
        <v>0</v>
      </c>
      <c r="H20" s="140"/>
      <c r="I20" s="140"/>
      <c r="O20" s="141">
        <v>1</v>
      </c>
    </row>
    <row r="21" spans="1:104">
      <c r="A21" s="170">
        <v>14</v>
      </c>
      <c r="B21" s="255" t="s">
        <v>363</v>
      </c>
      <c r="C21" s="247" t="s">
        <v>49</v>
      </c>
      <c r="D21" s="241" t="s">
        <v>141</v>
      </c>
      <c r="E21" s="261">
        <v>1</v>
      </c>
      <c r="F21" s="246"/>
      <c r="G21" s="262">
        <f t="shared" si="0"/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>
      <c r="A22" s="170">
        <v>15</v>
      </c>
      <c r="B22" s="255" t="s">
        <v>362</v>
      </c>
      <c r="C22" s="247" t="s">
        <v>397</v>
      </c>
      <c r="D22" s="241" t="s">
        <v>141</v>
      </c>
      <c r="E22" s="261">
        <v>1</v>
      </c>
      <c r="F22" s="246"/>
      <c r="G22" s="262">
        <f t="shared" si="0"/>
        <v>0</v>
      </c>
      <c r="O22" s="141">
        <v>4</v>
      </c>
      <c r="BA22" s="153">
        <f>SUM(BA20:BA21)</f>
        <v>0</v>
      </c>
      <c r="BB22" s="153">
        <f>SUM(BB20:BB21)</f>
        <v>0</v>
      </c>
      <c r="BC22" s="153">
        <f>SUM(BC20:BC21)</f>
        <v>0</v>
      </c>
      <c r="BD22" s="153">
        <f>SUM(BD20:BD21)</f>
        <v>0</v>
      </c>
      <c r="BE22" s="153">
        <f>SUM(BE20:BE21)</f>
        <v>0</v>
      </c>
    </row>
    <row r="23" spans="1:104">
      <c r="A23" s="170">
        <v>16</v>
      </c>
      <c r="B23" s="255" t="s">
        <v>361</v>
      </c>
      <c r="C23" s="247" t="s">
        <v>49</v>
      </c>
      <c r="D23" s="241" t="s">
        <v>141</v>
      </c>
      <c r="E23" s="261">
        <v>1</v>
      </c>
      <c r="F23" s="246"/>
      <c r="G23" s="262">
        <f t="shared" si="0"/>
        <v>0</v>
      </c>
      <c r="H23" s="140"/>
      <c r="I23" s="140"/>
      <c r="O23" s="141">
        <v>1</v>
      </c>
    </row>
    <row r="24" spans="1:104">
      <c r="A24" s="170">
        <v>17</v>
      </c>
      <c r="B24" s="255" t="s">
        <v>360</v>
      </c>
      <c r="C24" s="247" t="s">
        <v>398</v>
      </c>
      <c r="D24" s="241" t="s">
        <v>141</v>
      </c>
      <c r="E24" s="261">
        <v>1</v>
      </c>
      <c r="F24" s="246"/>
      <c r="G24" s="262">
        <f t="shared" si="0"/>
        <v>0</v>
      </c>
      <c r="O24" s="141">
        <v>2</v>
      </c>
      <c r="AA24" s="114">
        <v>12</v>
      </c>
      <c r="AB24" s="114">
        <v>0</v>
      </c>
      <c r="AC24" s="114">
        <v>11</v>
      </c>
      <c r="AZ24" s="114">
        <v>2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0</v>
      </c>
    </row>
    <row r="25" spans="1:104">
      <c r="A25" s="170">
        <v>18</v>
      </c>
      <c r="B25" s="255" t="s">
        <v>359</v>
      </c>
      <c r="C25" s="247" t="s">
        <v>49</v>
      </c>
      <c r="D25" s="241" t="s">
        <v>141</v>
      </c>
      <c r="E25" s="261">
        <v>1</v>
      </c>
      <c r="F25" s="246"/>
      <c r="G25" s="223">
        <f t="shared" si="0"/>
        <v>0</v>
      </c>
      <c r="O25" s="141">
        <v>2</v>
      </c>
      <c r="AA25" s="114">
        <v>12</v>
      </c>
      <c r="AB25" s="114">
        <v>0</v>
      </c>
      <c r="AC25" s="114">
        <v>12</v>
      </c>
      <c r="AZ25" s="114">
        <v>2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 ht="22.5">
      <c r="A26" s="170">
        <v>19</v>
      </c>
      <c r="B26" s="255" t="s">
        <v>358</v>
      </c>
      <c r="C26" s="247" t="s">
        <v>399</v>
      </c>
      <c r="D26" s="241" t="s">
        <v>141</v>
      </c>
      <c r="E26" s="261">
        <v>1</v>
      </c>
      <c r="F26" s="246"/>
      <c r="G26" s="262">
        <f t="shared" si="0"/>
        <v>0</v>
      </c>
      <c r="O26" s="141">
        <v>2</v>
      </c>
      <c r="AA26" s="114">
        <v>12</v>
      </c>
      <c r="AB26" s="114">
        <v>0</v>
      </c>
      <c r="AC26" s="114">
        <v>13</v>
      </c>
      <c r="AZ26" s="114">
        <v>2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0</v>
      </c>
    </row>
    <row r="27" spans="1:104">
      <c r="A27" s="169">
        <v>20</v>
      </c>
      <c r="B27" s="255" t="s">
        <v>357</v>
      </c>
      <c r="C27" s="247" t="s">
        <v>49</v>
      </c>
      <c r="D27" s="241" t="s">
        <v>141</v>
      </c>
      <c r="E27" s="261">
        <v>1</v>
      </c>
      <c r="F27" s="246"/>
      <c r="G27" s="223">
        <f t="shared" si="0"/>
        <v>0</v>
      </c>
      <c r="O27" s="141">
        <v>4</v>
      </c>
      <c r="BA27" s="153">
        <f>SUM(BA23:BA26)</f>
        <v>0</v>
      </c>
      <c r="BB27" s="153">
        <f>SUM(BB23:BB26)</f>
        <v>0</v>
      </c>
      <c r="BC27" s="153">
        <f>SUM(BC23:BC26)</f>
        <v>0</v>
      </c>
      <c r="BD27" s="153">
        <f>SUM(BD23:BD26)</f>
        <v>0</v>
      </c>
      <c r="BE27" s="153">
        <f>SUM(BE23:BE26)</f>
        <v>0</v>
      </c>
    </row>
    <row r="28" spans="1:104">
      <c r="A28" s="169">
        <v>21</v>
      </c>
      <c r="B28" s="255" t="s">
        <v>356</v>
      </c>
      <c r="C28" s="247" t="s">
        <v>400</v>
      </c>
      <c r="D28" s="241" t="s">
        <v>141</v>
      </c>
      <c r="E28" s="261">
        <v>1</v>
      </c>
      <c r="F28" s="246"/>
      <c r="G28" s="223">
        <f t="shared" si="0"/>
        <v>0</v>
      </c>
      <c r="H28" s="140"/>
      <c r="I28" s="140"/>
      <c r="O28" s="141">
        <v>1</v>
      </c>
    </row>
    <row r="29" spans="1:104">
      <c r="A29" s="169">
        <v>22</v>
      </c>
      <c r="B29" s="255" t="s">
        <v>354</v>
      </c>
      <c r="C29" s="247" t="s">
        <v>49</v>
      </c>
      <c r="D29" s="241" t="s">
        <v>141</v>
      </c>
      <c r="E29" s="261">
        <v>1</v>
      </c>
      <c r="F29" s="246"/>
      <c r="G29" s="223">
        <f t="shared" si="0"/>
        <v>0</v>
      </c>
      <c r="O29" s="141">
        <v>2</v>
      </c>
      <c r="AA29" s="114">
        <v>12</v>
      </c>
      <c r="AB29" s="114">
        <v>0</v>
      </c>
      <c r="AC29" s="114">
        <v>14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1.47E-3</v>
      </c>
    </row>
    <row r="30" spans="1:104">
      <c r="A30" s="170">
        <v>23</v>
      </c>
      <c r="B30" s="254" t="s">
        <v>351</v>
      </c>
      <c r="C30" s="247" t="s">
        <v>401</v>
      </c>
      <c r="D30" s="241" t="s">
        <v>141</v>
      </c>
      <c r="E30" s="261">
        <v>4</v>
      </c>
      <c r="F30" s="246"/>
      <c r="G30" s="223">
        <f>E30*F30</f>
        <v>0</v>
      </c>
      <c r="O30" s="141">
        <v>2</v>
      </c>
      <c r="AA30" s="114">
        <v>12</v>
      </c>
      <c r="AB30" s="114">
        <v>0</v>
      </c>
      <c r="AC30" s="114">
        <v>15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</v>
      </c>
    </row>
    <row r="31" spans="1:104">
      <c r="A31" s="249">
        <v>24</v>
      </c>
      <c r="B31" s="248" t="s">
        <v>349</v>
      </c>
      <c r="C31" s="247" t="s">
        <v>49</v>
      </c>
      <c r="D31" s="241" t="s">
        <v>141</v>
      </c>
      <c r="E31" s="261">
        <v>4</v>
      </c>
      <c r="F31" s="246"/>
      <c r="G31" s="223">
        <f>E31*F31</f>
        <v>0</v>
      </c>
      <c r="O31" s="141">
        <v>4</v>
      </c>
      <c r="BA31" s="153">
        <f>SUM(BA28:BA30)</f>
        <v>0</v>
      </c>
      <c r="BB31" s="153">
        <f>SUM(BB28:BB30)</f>
        <v>0</v>
      </c>
      <c r="BC31" s="153">
        <f>SUM(BC28:BC30)</f>
        <v>0</v>
      </c>
      <c r="BD31" s="153">
        <f>SUM(BD28:BD30)</f>
        <v>0</v>
      </c>
      <c r="BE31" s="153">
        <f>SUM(BE28:BE30)</f>
        <v>0</v>
      </c>
    </row>
    <row r="32" spans="1:104">
      <c r="A32" s="249">
        <v>25</v>
      </c>
      <c r="B32" s="248" t="s">
        <v>348</v>
      </c>
      <c r="C32" s="247" t="s">
        <v>402</v>
      </c>
      <c r="D32" s="241" t="s">
        <v>141</v>
      </c>
      <c r="E32" s="261">
        <v>1</v>
      </c>
      <c r="F32" s="246"/>
      <c r="G32" s="223">
        <f t="shared" ref="G32:G45" si="6">E32*F32</f>
        <v>0</v>
      </c>
      <c r="H32" s="140"/>
      <c r="I32" s="140"/>
      <c r="O32" s="141">
        <v>1</v>
      </c>
    </row>
    <row r="33" spans="1:7">
      <c r="A33" s="249">
        <v>26</v>
      </c>
      <c r="B33" s="248" t="s">
        <v>346</v>
      </c>
      <c r="C33" s="247" t="s">
        <v>49</v>
      </c>
      <c r="D33" s="241" t="s">
        <v>141</v>
      </c>
      <c r="E33" s="261">
        <v>1</v>
      </c>
      <c r="F33" s="246"/>
      <c r="G33" s="223">
        <f t="shared" si="6"/>
        <v>0</v>
      </c>
    </row>
    <row r="34" spans="1:7" ht="22.5">
      <c r="A34" s="249">
        <v>27</v>
      </c>
      <c r="B34" s="248" t="s">
        <v>345</v>
      </c>
      <c r="C34" s="247" t="s">
        <v>409</v>
      </c>
      <c r="D34" s="241" t="s">
        <v>141</v>
      </c>
      <c r="E34" s="261">
        <v>1</v>
      </c>
      <c r="F34" s="246"/>
      <c r="G34" s="262">
        <f t="shared" si="6"/>
        <v>0</v>
      </c>
    </row>
    <row r="35" spans="1:7">
      <c r="A35" s="249">
        <v>28</v>
      </c>
      <c r="B35" s="248" t="s">
        <v>343</v>
      </c>
      <c r="C35" s="247" t="s">
        <v>49</v>
      </c>
      <c r="D35" s="241" t="s">
        <v>141</v>
      </c>
      <c r="E35" s="261">
        <v>1</v>
      </c>
      <c r="F35" s="246"/>
      <c r="G35" s="223">
        <f t="shared" si="6"/>
        <v>0</v>
      </c>
    </row>
    <row r="36" spans="1:7" ht="22.5">
      <c r="A36" s="249">
        <v>29</v>
      </c>
      <c r="B36" s="248" t="s">
        <v>342</v>
      </c>
      <c r="C36" s="247" t="s">
        <v>410</v>
      </c>
      <c r="D36" s="241" t="s">
        <v>141</v>
      </c>
      <c r="E36" s="261">
        <v>1</v>
      </c>
      <c r="F36" s="246"/>
      <c r="G36" s="223">
        <f t="shared" si="6"/>
        <v>0</v>
      </c>
    </row>
    <row r="37" spans="1:7">
      <c r="A37" s="249">
        <v>30</v>
      </c>
      <c r="B37" s="248" t="s">
        <v>340</v>
      </c>
      <c r="C37" s="247" t="s">
        <v>49</v>
      </c>
      <c r="D37" s="241" t="s">
        <v>141</v>
      </c>
      <c r="E37" s="261">
        <v>1</v>
      </c>
      <c r="F37" s="246"/>
      <c r="G37" s="223">
        <f t="shared" si="6"/>
        <v>0</v>
      </c>
    </row>
    <row r="38" spans="1:7" ht="22.5">
      <c r="A38" s="249">
        <v>31</v>
      </c>
      <c r="B38" s="248" t="s">
        <v>339</v>
      </c>
      <c r="C38" s="247" t="s">
        <v>411</v>
      </c>
      <c r="D38" s="241" t="s">
        <v>141</v>
      </c>
      <c r="E38" s="261">
        <v>1</v>
      </c>
      <c r="F38" s="246"/>
      <c r="G38" s="223">
        <f t="shared" si="6"/>
        <v>0</v>
      </c>
    </row>
    <row r="39" spans="1:7">
      <c r="A39" s="249">
        <v>32</v>
      </c>
      <c r="B39" s="248" t="s">
        <v>337</v>
      </c>
      <c r="C39" s="247" t="s">
        <v>49</v>
      </c>
      <c r="D39" s="241" t="s">
        <v>141</v>
      </c>
      <c r="E39" s="261">
        <v>1</v>
      </c>
      <c r="F39" s="246"/>
      <c r="G39" s="223">
        <f t="shared" si="6"/>
        <v>0</v>
      </c>
    </row>
    <row r="40" spans="1:7" ht="22.5">
      <c r="A40" s="249">
        <v>33</v>
      </c>
      <c r="B40" s="248" t="s">
        <v>336</v>
      </c>
      <c r="C40" s="247" t="s">
        <v>408</v>
      </c>
      <c r="D40" s="241" t="s">
        <v>141</v>
      </c>
      <c r="E40" s="261">
        <v>1</v>
      </c>
      <c r="F40" s="246"/>
      <c r="G40" s="223">
        <f t="shared" si="6"/>
        <v>0</v>
      </c>
    </row>
    <row r="41" spans="1:7">
      <c r="A41" s="249">
        <v>34</v>
      </c>
      <c r="B41" s="248" t="s">
        <v>334</v>
      </c>
      <c r="C41" s="247" t="s">
        <v>49</v>
      </c>
      <c r="D41" s="241" t="s">
        <v>141</v>
      </c>
      <c r="E41" s="261">
        <v>1</v>
      </c>
      <c r="F41" s="246"/>
      <c r="G41" s="223">
        <f t="shared" si="6"/>
        <v>0</v>
      </c>
    </row>
    <row r="42" spans="1:7" ht="22.5">
      <c r="A42" s="249">
        <v>35</v>
      </c>
      <c r="B42" s="248" t="s">
        <v>333</v>
      </c>
      <c r="C42" s="247" t="s">
        <v>403</v>
      </c>
      <c r="D42" s="241" t="s">
        <v>141</v>
      </c>
      <c r="E42" s="261">
        <v>1</v>
      </c>
      <c r="F42" s="246"/>
      <c r="G42" s="223">
        <f t="shared" si="6"/>
        <v>0</v>
      </c>
    </row>
    <row r="43" spans="1:7">
      <c r="A43" s="249">
        <v>36</v>
      </c>
      <c r="B43" s="248" t="s">
        <v>331</v>
      </c>
      <c r="C43" s="247" t="s">
        <v>49</v>
      </c>
      <c r="D43" s="241" t="s">
        <v>141</v>
      </c>
      <c r="E43" s="261">
        <v>1</v>
      </c>
      <c r="F43" s="246"/>
      <c r="G43" s="223">
        <f t="shared" si="6"/>
        <v>0</v>
      </c>
    </row>
    <row r="44" spans="1:7">
      <c r="A44" s="249">
        <v>37</v>
      </c>
      <c r="B44" s="251" t="s">
        <v>330</v>
      </c>
      <c r="C44" s="247" t="s">
        <v>355</v>
      </c>
      <c r="D44" s="241" t="s">
        <v>141</v>
      </c>
      <c r="E44" s="261">
        <v>2</v>
      </c>
      <c r="F44" s="246"/>
      <c r="G44" s="223">
        <f t="shared" si="6"/>
        <v>0</v>
      </c>
    </row>
    <row r="45" spans="1:7">
      <c r="A45" s="249">
        <v>38</v>
      </c>
      <c r="B45" s="248" t="s">
        <v>327</v>
      </c>
      <c r="C45" s="247" t="s">
        <v>353</v>
      </c>
      <c r="D45" s="241" t="s">
        <v>141</v>
      </c>
      <c r="E45" s="261">
        <v>1</v>
      </c>
      <c r="F45" s="246"/>
      <c r="G45" s="223">
        <f t="shared" si="6"/>
        <v>0</v>
      </c>
    </row>
    <row r="46" spans="1:7">
      <c r="A46" s="249"/>
      <c r="B46" s="251"/>
      <c r="C46" s="247" t="s">
        <v>4</v>
      </c>
      <c r="D46" s="241" t="s">
        <v>4</v>
      </c>
      <c r="E46" s="261" t="s">
        <v>4</v>
      </c>
      <c r="F46" s="246"/>
      <c r="G46" s="223"/>
    </row>
    <row r="47" spans="1:7">
      <c r="A47" s="249"/>
      <c r="B47" s="248"/>
      <c r="C47" s="250" t="s">
        <v>352</v>
      </c>
      <c r="D47" s="241" t="s">
        <v>4</v>
      </c>
      <c r="E47" s="261" t="s">
        <v>4</v>
      </c>
      <c r="F47" s="246"/>
      <c r="G47" s="223"/>
    </row>
    <row r="48" spans="1:7">
      <c r="A48" s="253">
        <v>39</v>
      </c>
      <c r="B48" s="252" t="s">
        <v>325</v>
      </c>
      <c r="C48" s="247" t="s">
        <v>350</v>
      </c>
      <c r="D48" s="241" t="s">
        <v>136</v>
      </c>
      <c r="E48" s="261">
        <v>310</v>
      </c>
      <c r="F48" s="246"/>
      <c r="G48" s="223">
        <f>E48*F48</f>
        <v>0</v>
      </c>
    </row>
    <row r="49" spans="1:7">
      <c r="A49" s="249">
        <v>40</v>
      </c>
      <c r="B49" s="248" t="s">
        <v>324</v>
      </c>
      <c r="C49" s="247" t="s">
        <v>49</v>
      </c>
      <c r="D49" s="241" t="s">
        <v>136</v>
      </c>
      <c r="E49" s="261">
        <v>310</v>
      </c>
      <c r="F49" s="246"/>
      <c r="G49" s="223">
        <f t="shared" ref="G49:G61" si="7">E49*F49</f>
        <v>0</v>
      </c>
    </row>
    <row r="50" spans="1:7">
      <c r="A50" s="249">
        <v>41</v>
      </c>
      <c r="B50" s="248" t="s">
        <v>322</v>
      </c>
      <c r="C50" s="247" t="s">
        <v>347</v>
      </c>
      <c r="D50" s="241" t="s">
        <v>136</v>
      </c>
      <c r="E50" s="261">
        <v>175</v>
      </c>
      <c r="F50" s="246"/>
      <c r="G50" s="223">
        <f t="shared" si="7"/>
        <v>0</v>
      </c>
    </row>
    <row r="51" spans="1:7">
      <c r="A51" s="249">
        <v>42</v>
      </c>
      <c r="B51" s="248" t="s">
        <v>320</v>
      </c>
      <c r="C51" s="247" t="s">
        <v>49</v>
      </c>
      <c r="D51" s="241" t="s">
        <v>136</v>
      </c>
      <c r="E51" s="261">
        <v>175</v>
      </c>
      <c r="F51" s="246"/>
      <c r="G51" s="223">
        <f t="shared" si="7"/>
        <v>0</v>
      </c>
    </row>
    <row r="52" spans="1:7">
      <c r="A52" s="249">
        <v>43</v>
      </c>
      <c r="B52" s="248" t="s">
        <v>318</v>
      </c>
      <c r="C52" s="247" t="s">
        <v>344</v>
      </c>
      <c r="D52" s="241" t="s">
        <v>136</v>
      </c>
      <c r="E52" s="261">
        <v>95</v>
      </c>
      <c r="F52" s="246"/>
      <c r="G52" s="223">
        <f t="shared" si="7"/>
        <v>0</v>
      </c>
    </row>
    <row r="53" spans="1:7">
      <c r="A53" s="253">
        <v>44</v>
      </c>
      <c r="B53" s="252" t="s">
        <v>317</v>
      </c>
      <c r="C53" s="247" t="s">
        <v>49</v>
      </c>
      <c r="D53" s="241" t="s">
        <v>136</v>
      </c>
      <c r="E53" s="261">
        <v>95</v>
      </c>
      <c r="F53" s="246"/>
      <c r="G53" s="223">
        <f t="shared" si="7"/>
        <v>0</v>
      </c>
    </row>
    <row r="54" spans="1:7">
      <c r="A54" s="249">
        <v>45</v>
      </c>
      <c r="B54" s="248" t="s">
        <v>316</v>
      </c>
      <c r="C54" s="247" t="s">
        <v>341</v>
      </c>
      <c r="D54" s="241" t="s">
        <v>136</v>
      </c>
      <c r="E54" s="261">
        <v>75</v>
      </c>
      <c r="F54" s="246"/>
      <c r="G54" s="223">
        <f t="shared" si="7"/>
        <v>0</v>
      </c>
    </row>
    <row r="55" spans="1:7">
      <c r="A55" s="249">
        <v>45</v>
      </c>
      <c r="B55" s="248" t="s">
        <v>314</v>
      </c>
      <c r="C55" s="247" t="s">
        <v>49</v>
      </c>
      <c r="D55" s="241" t="s">
        <v>136</v>
      </c>
      <c r="E55" s="261">
        <v>75</v>
      </c>
      <c r="F55" s="246"/>
      <c r="G55" s="223">
        <f t="shared" si="7"/>
        <v>0</v>
      </c>
    </row>
    <row r="56" spans="1:7">
      <c r="A56" s="249">
        <v>47</v>
      </c>
      <c r="B56" s="251" t="s">
        <v>312</v>
      </c>
      <c r="C56" s="247" t="s">
        <v>338</v>
      </c>
      <c r="D56" s="241" t="s">
        <v>136</v>
      </c>
      <c r="E56" s="261">
        <v>13</v>
      </c>
      <c r="F56" s="246"/>
      <c r="G56" s="223">
        <f t="shared" si="7"/>
        <v>0</v>
      </c>
    </row>
    <row r="57" spans="1:7">
      <c r="A57" s="249">
        <v>48</v>
      </c>
      <c r="B57" s="248" t="s">
        <v>310</v>
      </c>
      <c r="C57" s="247" t="s">
        <v>49</v>
      </c>
      <c r="D57" s="241" t="s">
        <v>136</v>
      </c>
      <c r="E57" s="261">
        <v>13</v>
      </c>
      <c r="F57" s="246"/>
      <c r="G57" s="223">
        <f t="shared" si="7"/>
        <v>0</v>
      </c>
    </row>
    <row r="58" spans="1:7">
      <c r="A58" s="249"/>
      <c r="B58" s="248" t="s">
        <v>308</v>
      </c>
      <c r="C58" s="247" t="s">
        <v>335</v>
      </c>
      <c r="D58" s="241" t="s">
        <v>136</v>
      </c>
      <c r="E58" s="261">
        <v>10</v>
      </c>
      <c r="F58" s="246"/>
      <c r="G58" s="223">
        <f t="shared" si="7"/>
        <v>0</v>
      </c>
    </row>
    <row r="59" spans="1:7" s="188" customFormat="1">
      <c r="A59" s="245"/>
      <c r="B59" s="244" t="s">
        <v>306</v>
      </c>
      <c r="C59" s="247" t="s">
        <v>49</v>
      </c>
      <c r="D59" s="241" t="s">
        <v>136</v>
      </c>
      <c r="E59" s="261">
        <v>10</v>
      </c>
      <c r="F59" s="246"/>
      <c r="G59" s="223">
        <f t="shared" si="7"/>
        <v>0</v>
      </c>
    </row>
    <row r="60" spans="1:7">
      <c r="A60" s="249">
        <v>47</v>
      </c>
      <c r="B60" s="248" t="s">
        <v>412</v>
      </c>
      <c r="C60" s="247" t="s">
        <v>332</v>
      </c>
      <c r="D60" s="241" t="s">
        <v>141</v>
      </c>
      <c r="E60" s="261">
        <v>25</v>
      </c>
      <c r="F60" s="246"/>
      <c r="G60" s="223">
        <f t="shared" si="7"/>
        <v>0</v>
      </c>
    </row>
    <row r="61" spans="1:7" s="208" customFormat="1">
      <c r="A61" s="245">
        <v>48</v>
      </c>
      <c r="B61" s="244" t="s">
        <v>413</v>
      </c>
      <c r="C61" s="247" t="s">
        <v>49</v>
      </c>
      <c r="D61" s="241" t="s">
        <v>328</v>
      </c>
      <c r="E61" s="261">
        <v>10</v>
      </c>
      <c r="F61" s="246"/>
      <c r="G61" s="223">
        <f t="shared" si="7"/>
        <v>0</v>
      </c>
    </row>
    <row r="62" spans="1:7">
      <c r="A62" s="245">
        <v>49</v>
      </c>
      <c r="B62" s="244" t="s">
        <v>414</v>
      </c>
      <c r="C62" s="247" t="s">
        <v>329</v>
      </c>
      <c r="D62" s="241" t="s">
        <v>328</v>
      </c>
      <c r="E62" s="261">
        <v>10</v>
      </c>
      <c r="F62" s="246"/>
      <c r="G62" s="223">
        <f>F62</f>
        <v>0</v>
      </c>
    </row>
    <row r="63" spans="1:7">
      <c r="A63" s="227">
        <v>50</v>
      </c>
      <c r="B63" s="243" t="s">
        <v>415</v>
      </c>
      <c r="C63" s="247" t="s">
        <v>326</v>
      </c>
      <c r="D63" s="241" t="s">
        <v>141</v>
      </c>
      <c r="E63" s="261">
        <v>5</v>
      </c>
      <c r="F63" s="246"/>
      <c r="G63" s="223">
        <f>F63</f>
        <v>0</v>
      </c>
    </row>
    <row r="64" spans="1:7" s="208" customFormat="1">
      <c r="A64" s="191">
        <v>51</v>
      </c>
      <c r="B64" s="244" t="s">
        <v>416</v>
      </c>
      <c r="C64" s="247" t="s">
        <v>49</v>
      </c>
      <c r="D64" s="241" t="s">
        <v>141</v>
      </c>
      <c r="E64" s="261">
        <v>5</v>
      </c>
      <c r="F64" s="246"/>
      <c r="G64" s="223">
        <f t="shared" ref="G64:G79" si="8">F64</f>
        <v>0</v>
      </c>
    </row>
    <row r="65" spans="1:7">
      <c r="A65" s="191">
        <v>52</v>
      </c>
      <c r="B65" s="244" t="s">
        <v>417</v>
      </c>
      <c r="C65" s="242" t="s">
        <v>323</v>
      </c>
      <c r="D65" s="241" t="s">
        <v>141</v>
      </c>
      <c r="E65" s="240">
        <v>20</v>
      </c>
      <c r="F65" s="239"/>
      <c r="G65" s="223">
        <f t="shared" si="8"/>
        <v>0</v>
      </c>
    </row>
    <row r="66" spans="1:7">
      <c r="A66" s="191">
        <v>53</v>
      </c>
      <c r="B66" s="244" t="s">
        <v>418</v>
      </c>
      <c r="C66" s="242" t="s">
        <v>321</v>
      </c>
      <c r="D66" s="241" t="s">
        <v>136</v>
      </c>
      <c r="E66" s="240">
        <v>35</v>
      </c>
      <c r="F66" s="239"/>
      <c r="G66" s="223">
        <f t="shared" si="8"/>
        <v>0</v>
      </c>
    </row>
    <row r="67" spans="1:7">
      <c r="A67" s="191"/>
      <c r="B67" s="244"/>
      <c r="C67" s="242"/>
      <c r="D67" s="241"/>
      <c r="E67" s="240"/>
      <c r="F67" s="239"/>
      <c r="G67" s="223">
        <f t="shared" si="8"/>
        <v>0</v>
      </c>
    </row>
    <row r="68" spans="1:7">
      <c r="A68" s="191"/>
      <c r="B68" s="244"/>
      <c r="C68" s="263" t="s">
        <v>404</v>
      </c>
      <c r="D68" s="241" t="s">
        <v>319</v>
      </c>
      <c r="E68" s="240" t="s">
        <v>4</v>
      </c>
      <c r="F68" s="239"/>
      <c r="G68" s="223">
        <f t="shared" si="8"/>
        <v>0</v>
      </c>
    </row>
    <row r="69" spans="1:7" ht="45">
      <c r="A69" s="191">
        <v>54</v>
      </c>
      <c r="B69" s="244">
        <v>36058</v>
      </c>
      <c r="C69" s="242" t="s">
        <v>405</v>
      </c>
      <c r="D69" s="241" t="s">
        <v>141</v>
      </c>
      <c r="E69" s="240">
        <v>1</v>
      </c>
      <c r="F69" s="239"/>
      <c r="G69" s="262">
        <f t="shared" si="8"/>
        <v>0</v>
      </c>
    </row>
    <row r="70" spans="1:7">
      <c r="A70" s="191">
        <v>55</v>
      </c>
      <c r="B70" s="244" t="s">
        <v>419</v>
      </c>
      <c r="C70" s="242" t="s">
        <v>49</v>
      </c>
      <c r="D70" s="241" t="s">
        <v>136</v>
      </c>
      <c r="E70" s="240">
        <v>1</v>
      </c>
      <c r="F70" s="239"/>
      <c r="G70" s="223">
        <f t="shared" si="8"/>
        <v>0</v>
      </c>
    </row>
    <row r="71" spans="1:7" ht="22.5">
      <c r="A71" s="191">
        <v>56</v>
      </c>
      <c r="B71" s="244" t="s">
        <v>420</v>
      </c>
      <c r="C71" s="242" t="s">
        <v>406</v>
      </c>
      <c r="D71" s="241" t="s">
        <v>141</v>
      </c>
      <c r="E71" s="240">
        <v>1</v>
      </c>
      <c r="F71" s="239"/>
      <c r="G71" s="223">
        <f t="shared" si="8"/>
        <v>0</v>
      </c>
    </row>
    <row r="72" spans="1:7">
      <c r="A72" s="191">
        <v>57</v>
      </c>
      <c r="B72" s="244" t="s">
        <v>421</v>
      </c>
      <c r="C72" s="242" t="s">
        <v>315</v>
      </c>
      <c r="D72" s="241" t="s">
        <v>141</v>
      </c>
      <c r="E72" s="240">
        <v>1</v>
      </c>
      <c r="F72" s="239"/>
      <c r="G72" s="223">
        <f t="shared" si="8"/>
        <v>0</v>
      </c>
    </row>
    <row r="73" spans="1:7">
      <c r="A73" s="191">
        <v>58</v>
      </c>
      <c r="B73" s="244" t="s">
        <v>422</v>
      </c>
      <c r="C73" s="242" t="s">
        <v>313</v>
      </c>
      <c r="D73" s="241" t="s">
        <v>141</v>
      </c>
      <c r="E73" s="240">
        <v>1</v>
      </c>
      <c r="F73" s="239"/>
      <c r="G73" s="223">
        <f t="shared" si="8"/>
        <v>0</v>
      </c>
    </row>
    <row r="74" spans="1:7">
      <c r="A74" s="191"/>
      <c r="B74" s="244"/>
      <c r="C74" s="242"/>
      <c r="D74" s="241"/>
      <c r="E74" s="240"/>
      <c r="F74" s="239"/>
      <c r="G74" s="223">
        <f t="shared" si="8"/>
        <v>0</v>
      </c>
    </row>
    <row r="75" spans="1:7">
      <c r="A75" s="191"/>
      <c r="B75" s="244"/>
      <c r="C75" s="263" t="s">
        <v>407</v>
      </c>
      <c r="D75" s="241"/>
      <c r="E75" s="240"/>
      <c r="F75" s="239"/>
      <c r="G75" s="223">
        <f t="shared" si="8"/>
        <v>0</v>
      </c>
    </row>
    <row r="76" spans="1:7">
      <c r="A76" s="191">
        <v>59</v>
      </c>
      <c r="B76" s="244" t="s">
        <v>423</v>
      </c>
      <c r="C76" s="242" t="s">
        <v>311</v>
      </c>
      <c r="D76" s="241" t="s">
        <v>27</v>
      </c>
      <c r="E76" s="240"/>
      <c r="F76" s="239"/>
      <c r="G76" s="223">
        <f t="shared" si="8"/>
        <v>0</v>
      </c>
    </row>
    <row r="77" spans="1:7">
      <c r="A77" s="191">
        <v>60</v>
      </c>
      <c r="B77" s="244" t="s">
        <v>424</v>
      </c>
      <c r="C77" s="242" t="s">
        <v>309</v>
      </c>
      <c r="D77" s="241" t="s">
        <v>27</v>
      </c>
      <c r="E77" s="240"/>
      <c r="F77" s="239"/>
      <c r="G77" s="223">
        <f t="shared" si="8"/>
        <v>0</v>
      </c>
    </row>
    <row r="78" spans="1:7">
      <c r="A78" s="191">
        <v>61</v>
      </c>
      <c r="B78" s="244" t="s">
        <v>425</v>
      </c>
      <c r="C78" s="242" t="s">
        <v>307</v>
      </c>
      <c r="D78" s="241" t="s">
        <v>27</v>
      </c>
      <c r="E78" s="240"/>
      <c r="F78" s="239"/>
      <c r="G78" s="223">
        <f t="shared" si="8"/>
        <v>0</v>
      </c>
    </row>
    <row r="79" spans="1:7">
      <c r="A79" s="191">
        <v>62</v>
      </c>
      <c r="B79" s="244" t="s">
        <v>426</v>
      </c>
      <c r="C79" s="242" t="s">
        <v>305</v>
      </c>
      <c r="D79" s="241"/>
      <c r="E79" s="240"/>
      <c r="F79" s="239"/>
      <c r="G79" s="223">
        <f t="shared" si="8"/>
        <v>0</v>
      </c>
    </row>
    <row r="80" spans="1:7" s="208" customFormat="1">
      <c r="A80" s="258"/>
      <c r="B80" s="258" t="s">
        <v>209</v>
      </c>
      <c r="C80" s="264" t="s">
        <v>304</v>
      </c>
      <c r="D80" s="209"/>
      <c r="E80" s="265"/>
      <c r="F80" s="209"/>
      <c r="G80" s="266">
        <f>SUM(G8:G79)</f>
        <v>0</v>
      </c>
    </row>
    <row r="81" spans="1:7">
      <c r="A81" s="207"/>
      <c r="B81" s="207"/>
      <c r="C81" s="260" t="s">
        <v>427</v>
      </c>
      <c r="D81" s="207"/>
      <c r="E81" s="259"/>
      <c r="F81" s="207"/>
      <c r="G81" s="207"/>
    </row>
  </sheetData>
  <mergeCells count="4">
    <mergeCell ref="A1:G1"/>
    <mergeCell ref="A3:B3"/>
    <mergeCell ref="A4:B4"/>
    <mergeCell ref="E4:G4"/>
  </mergeCells>
  <phoneticPr fontId="22" type="noConversion"/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80</vt:i4>
      </vt:variant>
    </vt:vector>
  </HeadingPairs>
  <TitlesOfParts>
    <vt:vector size="88" baseType="lpstr">
      <vt:lpstr>Krycí list</vt:lpstr>
      <vt:lpstr>Rekapitulace</vt:lpstr>
      <vt:lpstr>100 stavební</vt:lpstr>
      <vt:lpstr>200 ZT</vt:lpstr>
      <vt:lpstr>300VZT</vt:lpstr>
      <vt:lpstr>400 UT</vt:lpstr>
      <vt:lpstr>410 PS</vt:lpstr>
      <vt:lpstr>700 MaR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'100 stavební'!Názvy_tisku</vt:lpstr>
      <vt:lpstr>'200 ZT'!Názvy_tisku</vt:lpstr>
      <vt:lpstr>'300VZT'!Názvy_tisku</vt:lpstr>
      <vt:lpstr>'400 UT'!Názvy_tisku</vt:lpstr>
      <vt:lpstr>'410 PS'!Názvy_tisku</vt:lpstr>
      <vt:lpstr>'700 MaR'!Názvy_tisku</vt:lpstr>
      <vt:lpstr>Rekapitulace!Názvy_tisku</vt:lpstr>
      <vt:lpstr>Objednatel</vt:lpstr>
      <vt:lpstr>'100 stavební'!Oblast_tisku</vt:lpstr>
      <vt:lpstr>'200 ZT'!Oblast_tisku</vt:lpstr>
      <vt:lpstr>'300VZT'!Oblast_tisku</vt:lpstr>
      <vt:lpstr>'400 UT'!Oblast_tisku</vt:lpstr>
      <vt:lpstr>'410 PS'!Oblast_tisku</vt:lpstr>
      <vt:lpstr>'700 MaR'!Oblast_tisku</vt:lpstr>
      <vt:lpstr>'Krycí list'!Oblast_tisku</vt:lpstr>
      <vt:lpstr>Rekapitulace!Oblast_tisku</vt:lpstr>
      <vt:lpstr>PocetMJ</vt:lpstr>
      <vt:lpstr>Poznamka</vt:lpstr>
      <vt:lpstr>Projektant</vt:lpstr>
      <vt:lpstr>PSV</vt:lpstr>
      <vt:lpstr>'200 ZT'!SloupecCC</vt:lpstr>
      <vt:lpstr>'300VZT'!SloupecCC</vt:lpstr>
      <vt:lpstr>'400 UT'!SloupecCC</vt:lpstr>
      <vt:lpstr>'410 PS'!SloupecCC</vt:lpstr>
      <vt:lpstr>'700 MaR'!SloupecCC</vt:lpstr>
      <vt:lpstr>SloupecCC</vt:lpstr>
      <vt:lpstr>'200 ZT'!SloupecCisloPol</vt:lpstr>
      <vt:lpstr>'300VZT'!SloupecCisloPol</vt:lpstr>
      <vt:lpstr>'400 UT'!SloupecCisloPol</vt:lpstr>
      <vt:lpstr>'410 PS'!SloupecCisloPol</vt:lpstr>
      <vt:lpstr>'700 MaR'!SloupecCisloPol</vt:lpstr>
      <vt:lpstr>SloupecCisloPol</vt:lpstr>
      <vt:lpstr>'200 ZT'!SloupecJC</vt:lpstr>
      <vt:lpstr>'300VZT'!SloupecJC</vt:lpstr>
      <vt:lpstr>'400 UT'!SloupecJC</vt:lpstr>
      <vt:lpstr>'410 PS'!SloupecJC</vt:lpstr>
      <vt:lpstr>'700 MaR'!SloupecJC</vt:lpstr>
      <vt:lpstr>SloupecJC</vt:lpstr>
      <vt:lpstr>'200 ZT'!SloupecMJ</vt:lpstr>
      <vt:lpstr>'300VZT'!SloupecMJ</vt:lpstr>
      <vt:lpstr>'400 UT'!SloupecMJ</vt:lpstr>
      <vt:lpstr>'410 PS'!SloupecMJ</vt:lpstr>
      <vt:lpstr>'700 MaR'!SloupecMJ</vt:lpstr>
      <vt:lpstr>SloupecMJ</vt:lpstr>
      <vt:lpstr>'200 ZT'!SloupecMnozstvi</vt:lpstr>
      <vt:lpstr>'300VZT'!SloupecMnozstvi</vt:lpstr>
      <vt:lpstr>'400 UT'!SloupecMnozstvi</vt:lpstr>
      <vt:lpstr>'410 PS'!SloupecMnozstvi</vt:lpstr>
      <vt:lpstr>'700 MaR'!SloupecMnozstvi</vt:lpstr>
      <vt:lpstr>SloupecMnozstvi</vt:lpstr>
      <vt:lpstr>'200 ZT'!SloupecNazPol</vt:lpstr>
      <vt:lpstr>'300VZT'!SloupecNazPol</vt:lpstr>
      <vt:lpstr>'400 UT'!SloupecNazPol</vt:lpstr>
      <vt:lpstr>'410 PS'!SloupecNazPol</vt:lpstr>
      <vt:lpstr>'700 MaR'!SloupecNazPol</vt:lpstr>
      <vt:lpstr>SloupecNazPol</vt:lpstr>
      <vt:lpstr>'200 ZT'!SloupecPC</vt:lpstr>
      <vt:lpstr>'300VZT'!SloupecPC</vt:lpstr>
      <vt:lpstr>'400 UT'!SloupecPC</vt:lpstr>
      <vt:lpstr>'410 PS'!SloupecPC</vt:lpstr>
      <vt:lpstr>'700 MaR'!SloupecPC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Boukalová</dc:creator>
  <cp:lastModifiedBy>50mnovotna</cp:lastModifiedBy>
  <dcterms:created xsi:type="dcterms:W3CDTF">2011-10-10T12:56:22Z</dcterms:created>
  <dcterms:modified xsi:type="dcterms:W3CDTF">2012-06-20T07:53:28Z</dcterms:modified>
</cp:coreProperties>
</file>